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Cash Planner" sheetId="2" state="visible" r:id="rId4"/>
    <sheet name="Exampl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User</author>
  </authors>
  <commentList>
    <comment ref="A6" authorId="0">
      <text>
        <r>
          <rPr>
            <sz val="10"/>
            <rFont val="Arial"/>
            <family val="2"/>
          </rPr>
          <t xml:space="preserve">Lowest projected end-of-day balance. Intraday lows are not captured.</t>
        </r>
      </text>
    </comment>
    <comment ref="E3" authorId="0">
      <text>
        <r>
          <rPr>
            <sz val="10"/>
            <rFont val="Arial"/>
            <family val="2"/>
          </rPr>
          <t xml:space="preserve">Cash available at the start of the first day, before any cash in or out entered for that day. Include only accounts you plan here.</t>
        </r>
      </text>
    </comment>
    <comment ref="H9" authorId="0">
      <text>
        <r>
          <rPr>
            <sz val="10"/>
            <rFont val="Arial"/>
            <family val="2"/>
          </rPr>
          <t xml:space="preserve">Projected cash = prior day closing (or opening cash for day 1) + cash received − cash paid. Blank daily entries count as zero.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User</author>
  </authors>
  <commentList>
    <comment ref="A6" authorId="0">
      <text>
        <r>
          <rPr>
            <sz val="10"/>
            <rFont val="Arial"/>
            <family val="2"/>
          </rPr>
          <t xml:space="preserve">Lowest projected end-of-day balance. Intraday lows are not captured.</t>
        </r>
      </text>
    </comment>
    <comment ref="E3" authorId="0">
      <text>
        <r>
          <rPr>
            <sz val="10"/>
            <rFont val="Arial"/>
            <family val="2"/>
          </rPr>
          <t xml:space="preserve">Cash available at the start of the first day, before any cash in or out entered for that day. Include only accounts you plan here.</t>
        </r>
      </text>
    </comment>
    <comment ref="H9" authorId="0">
      <text>
        <r>
          <rPr>
            <sz val="10"/>
            <rFont val="Arial"/>
            <family val="2"/>
          </rPr>
          <t xml:space="preserve">Projected cash = prior day closing (or opening cash for day 1) + cash received − cash paid. Blank daily entries count as zero.</t>
        </r>
      </text>
    </comment>
  </commentList>
</comments>
</file>

<file path=xl/sharedStrings.xml><?xml version="1.0" encoding="utf-8"?>
<sst xmlns="http://schemas.openxmlformats.org/spreadsheetml/2006/main" count="77" uniqueCount="58">
  <si>
    <t xml:space="preserve">BETTERMINT</t>
  </si>
  <si>
    <t xml:space="preserve">SMALL BUSINESS RESOURCE</t>
  </si>
  <si>
    <t xml:space="preserve">CASH PLANNER</t>
  </si>
  <si>
    <t xml:space="preserve">See what is coming in and going out</t>
  </si>
  <si>
    <t xml:space="preserve">START HERE</t>
  </si>
  <si>
    <t xml:space="preserve">A clearer view of the next 30 days</t>
  </si>
  <si>
    <t xml:space="preserve">1  Pick your starting point</t>
  </si>
  <si>
    <t xml:space="preserve">On the Cash Planner tab, enter a start date and the available cash balance for the beginning of that day.</t>
  </si>
  <si>
    <t xml:space="preserve">2  Add expected cash</t>
  </si>
  <si>
    <t xml:space="preserve">Enter expected receipts and payments on the dates you expect money to actually move—not invoice dates.</t>
  </si>
  <si>
    <t xml:space="preserve">3  Watch the balance</t>
  </si>
  <si>
    <t xml:space="preserve">The planner calculates a projected balance after each day, plus the lowest projected end-of-day balance.</t>
  </si>
  <si>
    <t xml:space="preserve">4  Update as plans change</t>
  </si>
  <si>
    <t xml:space="preserve">Review regularly. Replace estimates as timing becomes clearer; use the notes column for follow-up.</t>
  </si>
  <si>
    <t xml:space="preserve">IMPORTANT</t>
  </si>
  <si>
    <t xml:space="preserve">Use this as a planning tool, not a guarantee</t>
  </si>
  <si>
    <t xml:space="preserve">Blank is not zero</t>
  </si>
  <si>
    <t xml:space="preserve">Blank daily entries are treated as zero. Missing or late payments can make the forecast misleading.</t>
  </si>
  <si>
    <t xml:space="preserve">Avoid double-counting</t>
  </si>
  <si>
    <t xml:space="preserve">Include each cash movement once. Transfers between accounts already included in your opening balance are not new money in or out.</t>
  </si>
  <si>
    <t xml:space="preserve">Keep it consistent</t>
  </si>
  <si>
    <t xml:space="preserve">Enter positive amounts in the mint cells, including loan principal, taxes and owner draws when cash leaves the business.</t>
  </si>
  <si>
    <t xml:space="preserve">WORKBOOK KEY</t>
  </si>
  <si>
    <t xml:space="preserve">Mint cells = editable inputs  |  Dark text = calculations</t>
  </si>
  <si>
    <t xml:space="preserve">Try the example</t>
  </si>
  <si>
    <t xml:space="preserve">The Example tab uses fictional amounts and is separate from your own planner. A negative projected balance is a prompt to investigate—not a prediction.</t>
  </si>
  <si>
    <t xml:space="preserve">REVIEW NOTE</t>
  </si>
  <si>
    <t xml:space="preserve">Prepared for Mary Anna’s review; not yet approved for publication.</t>
  </si>
  <si>
    <t xml:space="preserve">Need a second set of eyes?</t>
  </si>
  <si>
    <t xml:space="preserve">BetterMint can help with cash flow visibility and forecasting: morebettermint.com/services/controller</t>
  </si>
  <si>
    <t xml:space="preserve">BETTERMINT  /  30-DAY CASH PLANNER</t>
  </si>
  <si>
    <t xml:space="preserve">Plan cash when it moves, not when an invoice is issued.</t>
  </si>
  <si>
    <t xml:space="preserve">Start date</t>
  </si>
  <si>
    <t xml:space="preserve">Start of day cash</t>
  </si>
  <si>
    <t xml:space="preserve">HOW TO USE</t>
  </si>
  <si>
    <t xml:space="preserve">Enter start date and available balance above, then add cash in and out below.</t>
  </si>
  <si>
    <t xml:space="preserve">LOWEST CASH</t>
  </si>
  <si>
    <t xml:space="preserve">DAY 30 CASH</t>
  </si>
  <si>
    <t xml:space="preserve">TOTAL CASH IN</t>
  </si>
  <si>
    <t xml:space="preserve">TOTAL CASH OUT</t>
  </si>
  <si>
    <t xml:space="preserve">Blank daily cells count as zero. Add all expected cash movements; an incomplete forecast may look safer than it is.</t>
  </si>
  <si>
    <t xml:space="preserve">DATE</t>
  </si>
  <si>
    <t xml:space="preserve">CASH IN</t>
  </si>
  <si>
    <t xml:space="preserve">BILLS / OPS</t>
  </si>
  <si>
    <t xml:space="preserve">PAYROLL</t>
  </si>
  <si>
    <t xml:space="preserve">DEBT / TAX</t>
  </si>
  <si>
    <t xml:space="preserve">OTHER OUT</t>
  </si>
  <si>
    <t xml:space="preserve">TOTAL OUT</t>
  </si>
  <si>
    <t xml:space="preserve">END-OF-DAY CASH</t>
  </si>
  <si>
    <t xml:space="preserve">NOTES / FOLLOW-UP</t>
  </si>
  <si>
    <t xml:space="preserve">FICTIONAL EXAMPLE — use the Cash Planner tab for your own numbers.</t>
  </si>
  <si>
    <t xml:space="preserve">  Client payment and software</t>
  </si>
  <si>
    <t xml:space="preserve">  Payroll</t>
  </si>
  <si>
    <t xml:space="preserve">  Rent</t>
  </si>
  <si>
    <t xml:space="preserve">  Client payment</t>
  </si>
  <si>
    <t xml:space="preserve">  Loan and taxes</t>
  </si>
  <si>
    <t xml:space="preserve">  Payroll and owner draw</t>
  </si>
  <si>
    <t xml:space="preserve">  Client payment and supplies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</si>
</sst>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m\ d&quot;, &quot;yyyy"/>
    <numFmt numFmtId="166" formatCode="\$#,##0.00;[RED]&quot;($&quot;#,##0.00\);\–"/>
    <numFmt numFmtId="167" formatCode="\$#,##0;[RED]&quot;($&quot;#,##0\);\–"/>
    <numFmt numFmtId="168" formatCode="ddd&quot;, &quot;mmm\ d"/>
    <numFmt numFmtId="169" formatCode="#,##0.00;[RED]\(#,##0.00\);\–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1D1418"/>
      <name val="Arial"/>
      <family val="2"/>
      <charset val="1"/>
    </font>
    <font>
      <b val="true"/>
      <sz val="15"/>
      <color rgb="FF1D1418"/>
      <name val="Arial"/>
      <family val="2"/>
      <charset val="1"/>
    </font>
    <font>
      <sz val="11"/>
      <color rgb="FF1D1418"/>
      <name val="Arial"/>
      <family val="2"/>
      <charset val="1"/>
    </font>
    <font>
      <b val="true"/>
      <sz val="11"/>
      <color rgb="FF1D1418"/>
      <name val="Arial"/>
      <family val="2"/>
      <charset val="1"/>
    </font>
    <font>
      <b val="true"/>
      <sz val="11"/>
      <color rgb="FF6B1838"/>
      <name val="Arial"/>
      <family val="2"/>
      <charset val="1"/>
    </font>
    <font>
      <b val="true"/>
      <sz val="14"/>
      <color rgb="FF1D1418"/>
      <name val="Arial"/>
      <family val="2"/>
      <charset val="1"/>
    </font>
    <font>
      <sz val="10"/>
      <color rgb="FF1D1418"/>
      <name val="Arial"/>
      <family val="2"/>
      <charset val="1"/>
    </font>
    <font>
      <b val="true"/>
      <sz val="9"/>
      <color rgb="FF1D1418"/>
      <name val="Arial"/>
      <family val="2"/>
      <charset val="1"/>
    </font>
    <font>
      <b val="true"/>
      <sz val="12"/>
      <color rgb="FF1D1418"/>
      <name val="Arial"/>
      <family val="2"/>
      <charset val="1"/>
    </font>
    <font>
      <sz val="9"/>
      <color rgb="FF6B1838"/>
      <name val="Arial"/>
      <family val="2"/>
      <charset val="1"/>
    </font>
    <font>
      <sz val="10"/>
      <color rgb="FF6B1838"/>
      <name val="Arial"/>
      <family val="2"/>
      <charset val="1"/>
    </font>
    <font>
      <sz val="10"/>
      <color rgb="FF5A3C48"/>
      <name val="Arial"/>
      <family val="2"/>
      <charset val="1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3F4EC"/>
        <bgColor rgb="FFDDF3E8"/>
      </patternFill>
    </fill>
    <fill>
      <patternFill patternType="solid">
        <fgColor rgb="FFF6B8C8"/>
        <bgColor rgb="FFFF99CC"/>
      </patternFill>
    </fill>
    <fill>
      <patternFill patternType="solid">
        <fgColor rgb="FFF4887A"/>
        <bgColor rgb="FFFF99CC"/>
      </patternFill>
    </fill>
    <fill>
      <patternFill patternType="solid">
        <fgColor rgb="FFFCE9EE"/>
        <bgColor rgb="FFFFF0EA"/>
      </patternFill>
    </fill>
    <fill>
      <patternFill patternType="solid">
        <fgColor rgb="FFCDEBDD"/>
        <bgColor rgb="FFDDF3E8"/>
      </patternFill>
    </fill>
    <fill>
      <patternFill patternType="solid">
        <fgColor rgb="FFFFF0EA"/>
        <bgColor rgb="FFFCE9EE"/>
      </patternFill>
    </fill>
    <fill>
      <patternFill patternType="solid">
        <fgColor rgb="FFDDF3E8"/>
        <bgColor rgb="FFE3F4EC"/>
      </patternFill>
    </fill>
    <fill>
      <patternFill patternType="solid">
        <fgColor rgb="FFF4FBF7"/>
        <bgColor rgb="FFFDF6F8"/>
      </patternFill>
    </fill>
    <fill>
      <patternFill patternType="solid">
        <fgColor rgb="FFFDF6F8"/>
        <bgColor rgb="FFF4FBF7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0" fillId="6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0" fillId="6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2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7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10" fillId="8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10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4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1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4FBF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0EA"/>
      <rgbColor rgb="FFDDF3E8"/>
      <rgbColor rgb="FF6B1838"/>
      <rgbColor rgb="FFF4887A"/>
      <rgbColor rgb="FF0066CC"/>
      <rgbColor rgb="FFFCE9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F4EC"/>
      <rgbColor rgb="FFCDEBDD"/>
      <rgbColor rgb="FFFDF6F8"/>
      <rgbColor rgb="FF99CCFF"/>
      <rgbColor rgb="FFFF99CC"/>
      <rgbColor rgb="FFCC99FF"/>
      <rgbColor rgb="FFF6B8C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1D1418"/>
      <rgbColor rgb="FF993300"/>
      <rgbColor rgb="FF993366"/>
      <rgbColor rgb="FF333399"/>
      <rgbColor rgb="FF5A3C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79"/>
    <col collapsed="false" customWidth="true" hidden="false" outlineLevel="0" max="3" min="3" style="0" width="12"/>
  </cols>
  <sheetData>
    <row r="1" customFormat="false" ht="30" hidden="false" customHeight="true" outlineLevel="0" collapsed="false">
      <c r="A1" s="1" t="s">
        <v>0</v>
      </c>
      <c r="B1" s="1" t="s">
        <v>1</v>
      </c>
      <c r="C1" s="1"/>
    </row>
    <row r="2" customFormat="false" ht="27" hidden="false" customHeight="true" outlineLevel="0" collapsed="false">
      <c r="A2" s="2" t="s">
        <v>2</v>
      </c>
      <c r="B2" s="2" t="s">
        <v>3</v>
      </c>
      <c r="C2" s="2"/>
    </row>
    <row r="3" customFormat="false" ht="15" hidden="false" customHeight="false" outlineLevel="0" collapsed="false">
      <c r="A3" s="3"/>
      <c r="B3" s="3"/>
      <c r="C3" s="3"/>
    </row>
    <row r="4" customFormat="false" ht="27" hidden="false" customHeight="true" outlineLevel="0" collapsed="false">
      <c r="A4" s="4" t="s">
        <v>4</v>
      </c>
      <c r="B4" s="4" t="s">
        <v>5</v>
      </c>
      <c r="C4" s="4"/>
    </row>
    <row r="5" customFormat="false" ht="34.5" hidden="false" customHeight="true" outlineLevel="0" collapsed="false">
      <c r="A5" s="5" t="s">
        <v>6</v>
      </c>
      <c r="B5" s="6" t="s">
        <v>7</v>
      </c>
      <c r="C5" s="3"/>
    </row>
    <row r="6" customFormat="false" ht="34.5" hidden="false" customHeight="true" outlineLevel="0" collapsed="false">
      <c r="A6" s="5" t="s">
        <v>8</v>
      </c>
      <c r="B6" s="6" t="s">
        <v>9</v>
      </c>
      <c r="C6" s="3"/>
    </row>
    <row r="7" customFormat="false" ht="34.5" hidden="false" customHeight="true" outlineLevel="0" collapsed="false">
      <c r="A7" s="5" t="s">
        <v>10</v>
      </c>
      <c r="B7" s="6" t="s">
        <v>11</v>
      </c>
      <c r="C7" s="3"/>
    </row>
    <row r="8" customFormat="false" ht="34.5" hidden="false" customHeight="true" outlineLevel="0" collapsed="false">
      <c r="A8" s="5" t="s">
        <v>12</v>
      </c>
      <c r="B8" s="6" t="s">
        <v>13</v>
      </c>
      <c r="C8" s="3"/>
    </row>
    <row r="9" customFormat="false" ht="15" hidden="false" customHeight="false" outlineLevel="0" collapsed="false">
      <c r="A9" s="3"/>
      <c r="B9" s="6"/>
      <c r="C9" s="3"/>
    </row>
    <row r="10" customFormat="false" ht="27" hidden="false" customHeight="true" outlineLevel="0" collapsed="false">
      <c r="A10" s="7" t="s">
        <v>14</v>
      </c>
      <c r="B10" s="8" t="s">
        <v>15</v>
      </c>
      <c r="C10" s="7"/>
    </row>
    <row r="11" customFormat="false" ht="39" hidden="false" customHeight="true" outlineLevel="0" collapsed="false">
      <c r="A11" s="3" t="s">
        <v>16</v>
      </c>
      <c r="B11" s="6" t="s">
        <v>17</v>
      </c>
      <c r="C11" s="3"/>
    </row>
    <row r="12" customFormat="false" ht="39" hidden="false" customHeight="true" outlineLevel="0" collapsed="false">
      <c r="A12" s="3" t="s">
        <v>18</v>
      </c>
      <c r="B12" s="6" t="s">
        <v>19</v>
      </c>
      <c r="C12" s="3"/>
    </row>
    <row r="13" customFormat="false" ht="39" hidden="false" customHeight="true" outlineLevel="0" collapsed="false">
      <c r="A13" s="3" t="s">
        <v>20</v>
      </c>
      <c r="B13" s="6" t="s">
        <v>21</v>
      </c>
      <c r="C13" s="3"/>
    </row>
    <row r="14" customFormat="false" ht="15" hidden="false" customHeight="false" outlineLevel="0" collapsed="false">
      <c r="A14" s="3"/>
      <c r="B14" s="6"/>
      <c r="C14" s="3"/>
    </row>
    <row r="15" customFormat="false" ht="27" hidden="false" customHeight="true" outlineLevel="0" collapsed="false">
      <c r="A15" s="4" t="s">
        <v>22</v>
      </c>
      <c r="B15" s="9" t="s">
        <v>23</v>
      </c>
      <c r="C15" s="4"/>
    </row>
    <row r="16" customFormat="false" ht="42" hidden="false" customHeight="true" outlineLevel="0" collapsed="false">
      <c r="A16" s="3" t="s">
        <v>24</v>
      </c>
      <c r="B16" s="6" t="s">
        <v>25</v>
      </c>
      <c r="C16" s="3"/>
    </row>
    <row r="17" customFormat="false" ht="15" hidden="false" customHeight="false" outlineLevel="0" collapsed="false">
      <c r="A17" s="3"/>
      <c r="B17" s="6"/>
      <c r="C17" s="3"/>
    </row>
    <row r="18" customFormat="false" ht="25.5" hidden="false" customHeight="true" outlineLevel="0" collapsed="false">
      <c r="A18" s="10" t="s">
        <v>26</v>
      </c>
      <c r="B18" s="11" t="s">
        <v>27</v>
      </c>
      <c r="C18" s="10"/>
    </row>
    <row r="19" customFormat="false" ht="36.75" hidden="false" customHeight="true" outlineLevel="0" collapsed="false">
      <c r="A19" s="3" t="s">
        <v>28</v>
      </c>
      <c r="B19" s="6" t="s">
        <v>29</v>
      </c>
      <c r="C19" s="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4" min="2" style="0" width="17"/>
    <col collapsed="false" customWidth="true" hidden="false" outlineLevel="0" max="5" min="5" style="0" width="18"/>
    <col collapsed="false" customWidth="true" hidden="false" outlineLevel="0" max="6" min="6" style="0" width="17"/>
    <col collapsed="false" customWidth="true" hidden="false" outlineLevel="0" max="7" min="7" style="0" width="18"/>
    <col collapsed="false" customWidth="true" hidden="false" outlineLevel="0" max="8" min="8" style="0" width="19"/>
    <col collapsed="false" customWidth="true" hidden="false" outlineLevel="0" max="9" min="9" style="0" width="42"/>
  </cols>
  <sheetData>
    <row r="1" customFormat="false" ht="30" hidden="false" customHeight="true" outlineLevel="0" collapsed="false">
      <c r="A1" s="12" t="s">
        <v>30</v>
      </c>
      <c r="B1" s="12"/>
      <c r="C1" s="12"/>
      <c r="D1" s="12"/>
      <c r="E1" s="12"/>
      <c r="F1" s="12"/>
      <c r="G1" s="12"/>
      <c r="H1" s="12"/>
      <c r="I1" s="12"/>
    </row>
    <row r="2" customFormat="false" ht="24" hidden="false" customHeight="true" outlineLevel="0" collapsed="false">
      <c r="A2" s="13" t="s">
        <v>31</v>
      </c>
      <c r="B2" s="13"/>
      <c r="C2" s="13"/>
      <c r="D2" s="13"/>
      <c r="E2" s="13"/>
      <c r="F2" s="13"/>
      <c r="G2" s="13"/>
      <c r="H2" s="13"/>
      <c r="I2" s="13"/>
    </row>
    <row r="3" customFormat="false" ht="24.75" hidden="false" customHeight="true" outlineLevel="0" collapsed="false">
      <c r="A3" s="14" t="s">
        <v>32</v>
      </c>
      <c r="B3" s="15"/>
      <c r="C3" s="16"/>
      <c r="D3" s="14" t="s">
        <v>33</v>
      </c>
      <c r="E3" s="17"/>
      <c r="F3" s="16"/>
      <c r="G3" s="16"/>
      <c r="H3" s="16"/>
      <c r="I3" s="16"/>
    </row>
    <row r="4" customFormat="false" ht="24.75" hidden="false" customHeight="true" outlineLevel="0" collapsed="false">
      <c r="A4" s="14" t="s">
        <v>34</v>
      </c>
      <c r="B4" s="16" t="s">
        <v>35</v>
      </c>
      <c r="C4" s="16"/>
      <c r="D4" s="16"/>
      <c r="E4" s="16"/>
      <c r="F4" s="16"/>
      <c r="G4" s="16"/>
      <c r="H4" s="16"/>
      <c r="I4" s="16"/>
    </row>
    <row r="5" customFormat="false" ht="24.75" hidden="false" customHeight="true" outlineLevel="0" collapsed="false">
      <c r="A5" s="16"/>
      <c r="B5" s="16"/>
      <c r="C5" s="16"/>
      <c r="D5" s="16"/>
      <c r="E5" s="16"/>
      <c r="F5" s="16"/>
      <c r="G5" s="16"/>
      <c r="H5" s="16"/>
      <c r="I5" s="16"/>
    </row>
    <row r="6" customFormat="false" ht="27.75" hidden="false" customHeight="true" outlineLevel="0" collapsed="false">
      <c r="A6" s="18" t="s">
        <v>36</v>
      </c>
      <c r="B6" s="18"/>
      <c r="C6" s="18" t="s">
        <v>37</v>
      </c>
      <c r="D6" s="18"/>
      <c r="E6" s="18" t="s">
        <v>38</v>
      </c>
      <c r="F6" s="18"/>
      <c r="G6" s="18" t="s">
        <v>39</v>
      </c>
      <c r="H6" s="18"/>
      <c r="I6" s="18"/>
    </row>
    <row r="7" customFormat="false" ht="24" hidden="false" customHeight="true" outlineLevel="0" collapsed="false">
      <c r="A7" s="19" t="str">
        <f aca="false">IF(OR(NOT(ISNUMBER(B3)),NOT(ISNUMBER(E3))),"",MIN(H10:H39))</f>
        <v/>
      </c>
      <c r="B7" s="18"/>
      <c r="C7" s="19" t="str">
        <f aca="false">IF(OR(NOT(ISNUMBER(B3)),NOT(ISNUMBER(E3))),"",H39)</f>
        <v/>
      </c>
      <c r="D7" s="18"/>
      <c r="E7" s="19" t="str">
        <f aca="false">IF(OR(NOT(ISNUMBER(B3)),NOT(ISNUMBER(E3))),"",SUM(B10:B39))</f>
        <v/>
      </c>
      <c r="F7" s="18"/>
      <c r="G7" s="19" t="str">
        <f aca="false">IF(OR(NOT(ISNUMBER(B3)),NOT(ISNUMBER(E3))),"",SUM(G10:G39))</f>
        <v/>
      </c>
      <c r="H7" s="18"/>
      <c r="I7" s="18"/>
    </row>
    <row r="8" customFormat="false" ht="21.75" hidden="false" customHeight="true" outlineLevel="0" collapsed="false">
      <c r="A8" s="20" t="s">
        <v>40</v>
      </c>
      <c r="B8" s="20"/>
      <c r="C8" s="20"/>
      <c r="D8" s="20"/>
      <c r="E8" s="20"/>
      <c r="F8" s="20"/>
      <c r="G8" s="20"/>
      <c r="H8" s="20"/>
      <c r="I8" s="20"/>
    </row>
    <row r="9" customFormat="false" ht="30" hidden="false" customHeight="true" outlineLevel="0" collapsed="false">
      <c r="A9" s="21" t="s">
        <v>41</v>
      </c>
      <c r="B9" s="21" t="s">
        <v>42</v>
      </c>
      <c r="C9" s="21" t="s">
        <v>43</v>
      </c>
      <c r="D9" s="21" t="s">
        <v>44</v>
      </c>
      <c r="E9" s="21" t="s">
        <v>45</v>
      </c>
      <c r="F9" s="21" t="s">
        <v>46</v>
      </c>
      <c r="G9" s="21" t="s">
        <v>47</v>
      </c>
      <c r="H9" s="21" t="s">
        <v>48</v>
      </c>
      <c r="I9" s="21" t="s">
        <v>49</v>
      </c>
    </row>
    <row r="10" customFormat="false" ht="15" hidden="false" customHeight="false" outlineLevel="0" collapsed="false">
      <c r="A10" s="22" t="str">
        <f aca="false">IF(ISNUMBER($B$3),$B$3+0,"")</f>
        <v/>
      </c>
      <c r="B10" s="23"/>
      <c r="C10" s="23"/>
      <c r="D10" s="23"/>
      <c r="E10" s="23"/>
      <c r="F10" s="23"/>
      <c r="G10" s="24" t="str">
        <f aca="false">IF(OR(NOT(ISNUMBER($B$3)),NOT(ISNUMBER($E$3))),"",SUM(C10:F10))</f>
        <v/>
      </c>
      <c r="H10" s="25" t="str">
        <f aca="false">IF(OR(NOT(ISNUMBER($B$3)),NOT(ISNUMBER($E$3))),"",$E$3+SUM(B10)-G10)</f>
        <v/>
      </c>
      <c r="I10" s="26"/>
    </row>
    <row r="11" customFormat="false" ht="15" hidden="false" customHeight="false" outlineLevel="0" collapsed="false">
      <c r="A11" s="22" t="str">
        <f aca="false">IF(ISNUMBER($B$3),$B$3+1,"")</f>
        <v/>
      </c>
      <c r="B11" s="23"/>
      <c r="C11" s="23"/>
      <c r="D11" s="23"/>
      <c r="E11" s="23"/>
      <c r="F11" s="23"/>
      <c r="G11" s="24" t="str">
        <f aca="false">IF(OR(NOT(ISNUMBER($B$3)),NOT(ISNUMBER($E$3))),"",SUM(C11:F11))</f>
        <v/>
      </c>
      <c r="H11" s="25" t="str">
        <f aca="false">IF(OR(NOT(ISNUMBER($B$3)),NOT(ISNUMBER($E$3))),"",H10+SUM(B11)-G11)</f>
        <v/>
      </c>
      <c r="I11" s="26"/>
    </row>
    <row r="12" customFormat="false" ht="15" hidden="false" customHeight="false" outlineLevel="0" collapsed="false">
      <c r="A12" s="22" t="str">
        <f aca="false">IF(ISNUMBER($B$3),$B$3+2,"")</f>
        <v/>
      </c>
      <c r="B12" s="23"/>
      <c r="C12" s="23"/>
      <c r="D12" s="23"/>
      <c r="E12" s="23"/>
      <c r="F12" s="23"/>
      <c r="G12" s="24" t="str">
        <f aca="false">IF(OR(NOT(ISNUMBER($B$3)),NOT(ISNUMBER($E$3))),"",SUM(C12:F12))</f>
        <v/>
      </c>
      <c r="H12" s="25" t="str">
        <f aca="false">IF(OR(NOT(ISNUMBER($B$3)),NOT(ISNUMBER($E$3))),"",H11+SUM(B12)-G12)</f>
        <v/>
      </c>
      <c r="I12" s="26"/>
    </row>
    <row r="13" customFormat="false" ht="15" hidden="false" customHeight="false" outlineLevel="0" collapsed="false">
      <c r="A13" s="22" t="str">
        <f aca="false">IF(ISNUMBER($B$3),$B$3+3,"")</f>
        <v/>
      </c>
      <c r="B13" s="23"/>
      <c r="C13" s="23"/>
      <c r="D13" s="23"/>
      <c r="E13" s="23"/>
      <c r="F13" s="23"/>
      <c r="G13" s="24" t="str">
        <f aca="false">IF(OR(NOT(ISNUMBER($B$3)),NOT(ISNUMBER($E$3))),"",SUM(C13:F13))</f>
        <v/>
      </c>
      <c r="H13" s="25" t="str">
        <f aca="false">IF(OR(NOT(ISNUMBER($B$3)),NOT(ISNUMBER($E$3))),"",H12+SUM(B13)-G13)</f>
        <v/>
      </c>
      <c r="I13" s="26"/>
    </row>
    <row r="14" customFormat="false" ht="15" hidden="false" customHeight="false" outlineLevel="0" collapsed="false">
      <c r="A14" s="22" t="str">
        <f aca="false">IF(ISNUMBER($B$3),$B$3+4,"")</f>
        <v/>
      </c>
      <c r="B14" s="23"/>
      <c r="C14" s="23"/>
      <c r="D14" s="23"/>
      <c r="E14" s="23"/>
      <c r="F14" s="23"/>
      <c r="G14" s="24" t="str">
        <f aca="false">IF(OR(NOT(ISNUMBER($B$3)),NOT(ISNUMBER($E$3))),"",SUM(C14:F14))</f>
        <v/>
      </c>
      <c r="H14" s="25" t="str">
        <f aca="false">IF(OR(NOT(ISNUMBER($B$3)),NOT(ISNUMBER($E$3))),"",H13+SUM(B14)-G14)</f>
        <v/>
      </c>
      <c r="I14" s="26"/>
    </row>
    <row r="15" customFormat="false" ht="15" hidden="false" customHeight="false" outlineLevel="0" collapsed="false">
      <c r="A15" s="22" t="str">
        <f aca="false">IF(ISNUMBER($B$3),$B$3+5,"")</f>
        <v/>
      </c>
      <c r="B15" s="23"/>
      <c r="C15" s="23"/>
      <c r="D15" s="23"/>
      <c r="E15" s="23"/>
      <c r="F15" s="23"/>
      <c r="G15" s="24" t="str">
        <f aca="false">IF(OR(NOT(ISNUMBER($B$3)),NOT(ISNUMBER($E$3))),"",SUM(C15:F15))</f>
        <v/>
      </c>
      <c r="H15" s="25" t="str">
        <f aca="false">IF(OR(NOT(ISNUMBER($B$3)),NOT(ISNUMBER($E$3))),"",H14+SUM(B15)-G15)</f>
        <v/>
      </c>
      <c r="I15" s="26"/>
    </row>
    <row r="16" customFormat="false" ht="15" hidden="false" customHeight="false" outlineLevel="0" collapsed="false">
      <c r="A16" s="22" t="str">
        <f aca="false">IF(ISNUMBER($B$3),$B$3+6,"")</f>
        <v/>
      </c>
      <c r="B16" s="23"/>
      <c r="C16" s="23"/>
      <c r="D16" s="23"/>
      <c r="E16" s="23"/>
      <c r="F16" s="23"/>
      <c r="G16" s="24" t="str">
        <f aca="false">IF(OR(NOT(ISNUMBER($B$3)),NOT(ISNUMBER($E$3))),"",SUM(C16:F16))</f>
        <v/>
      </c>
      <c r="H16" s="25" t="str">
        <f aca="false">IF(OR(NOT(ISNUMBER($B$3)),NOT(ISNUMBER($E$3))),"",H15+SUM(B16)-G16)</f>
        <v/>
      </c>
      <c r="I16" s="26"/>
    </row>
    <row r="17" customFormat="false" ht="15" hidden="false" customHeight="false" outlineLevel="0" collapsed="false">
      <c r="A17" s="22" t="str">
        <f aca="false">IF(ISNUMBER($B$3),$B$3+7,"")</f>
        <v/>
      </c>
      <c r="B17" s="23"/>
      <c r="C17" s="23"/>
      <c r="D17" s="23"/>
      <c r="E17" s="23"/>
      <c r="F17" s="23"/>
      <c r="G17" s="24" t="str">
        <f aca="false">IF(OR(NOT(ISNUMBER($B$3)),NOT(ISNUMBER($E$3))),"",SUM(C17:F17))</f>
        <v/>
      </c>
      <c r="H17" s="25" t="str">
        <f aca="false">IF(OR(NOT(ISNUMBER($B$3)),NOT(ISNUMBER($E$3))),"",H16+SUM(B17)-G17)</f>
        <v/>
      </c>
      <c r="I17" s="26"/>
    </row>
    <row r="18" customFormat="false" ht="15" hidden="false" customHeight="false" outlineLevel="0" collapsed="false">
      <c r="A18" s="22" t="str">
        <f aca="false">IF(ISNUMBER($B$3),$B$3+8,"")</f>
        <v/>
      </c>
      <c r="B18" s="23"/>
      <c r="C18" s="23"/>
      <c r="D18" s="23"/>
      <c r="E18" s="23"/>
      <c r="F18" s="23"/>
      <c r="G18" s="24" t="str">
        <f aca="false">IF(OR(NOT(ISNUMBER($B$3)),NOT(ISNUMBER($E$3))),"",SUM(C18:F18))</f>
        <v/>
      </c>
      <c r="H18" s="25" t="str">
        <f aca="false">IF(OR(NOT(ISNUMBER($B$3)),NOT(ISNUMBER($E$3))),"",H17+SUM(B18)-G18)</f>
        <v/>
      </c>
      <c r="I18" s="26"/>
    </row>
    <row r="19" customFormat="false" ht="15" hidden="false" customHeight="false" outlineLevel="0" collapsed="false">
      <c r="A19" s="22" t="str">
        <f aca="false">IF(ISNUMBER($B$3),$B$3+9,"")</f>
        <v/>
      </c>
      <c r="B19" s="23"/>
      <c r="C19" s="23"/>
      <c r="D19" s="23"/>
      <c r="E19" s="23"/>
      <c r="F19" s="23"/>
      <c r="G19" s="24" t="str">
        <f aca="false">IF(OR(NOT(ISNUMBER($B$3)),NOT(ISNUMBER($E$3))),"",SUM(C19:F19))</f>
        <v/>
      </c>
      <c r="H19" s="25" t="str">
        <f aca="false">IF(OR(NOT(ISNUMBER($B$3)),NOT(ISNUMBER($E$3))),"",H18+SUM(B19)-G19)</f>
        <v/>
      </c>
      <c r="I19" s="26"/>
    </row>
    <row r="20" customFormat="false" ht="15" hidden="false" customHeight="false" outlineLevel="0" collapsed="false">
      <c r="A20" s="22" t="str">
        <f aca="false">IF(ISNUMBER($B$3),$B$3+10,"")</f>
        <v/>
      </c>
      <c r="B20" s="23"/>
      <c r="C20" s="23"/>
      <c r="D20" s="23"/>
      <c r="E20" s="23"/>
      <c r="F20" s="23"/>
      <c r="G20" s="24" t="str">
        <f aca="false">IF(OR(NOT(ISNUMBER($B$3)),NOT(ISNUMBER($E$3))),"",SUM(C20:F20))</f>
        <v/>
      </c>
      <c r="H20" s="25" t="str">
        <f aca="false">IF(OR(NOT(ISNUMBER($B$3)),NOT(ISNUMBER($E$3))),"",H19+SUM(B20)-G20)</f>
        <v/>
      </c>
      <c r="I20" s="26"/>
    </row>
    <row r="21" customFormat="false" ht="15" hidden="false" customHeight="false" outlineLevel="0" collapsed="false">
      <c r="A21" s="22" t="str">
        <f aca="false">IF(ISNUMBER($B$3),$B$3+11,"")</f>
        <v/>
      </c>
      <c r="B21" s="23"/>
      <c r="C21" s="23"/>
      <c r="D21" s="23"/>
      <c r="E21" s="23"/>
      <c r="F21" s="23"/>
      <c r="G21" s="24" t="str">
        <f aca="false">IF(OR(NOT(ISNUMBER($B$3)),NOT(ISNUMBER($E$3))),"",SUM(C21:F21))</f>
        <v/>
      </c>
      <c r="H21" s="25" t="str">
        <f aca="false">IF(OR(NOT(ISNUMBER($B$3)),NOT(ISNUMBER($E$3))),"",H20+SUM(B21)-G21)</f>
        <v/>
      </c>
      <c r="I21" s="26"/>
    </row>
    <row r="22" customFormat="false" ht="15" hidden="false" customHeight="false" outlineLevel="0" collapsed="false">
      <c r="A22" s="22" t="str">
        <f aca="false">IF(ISNUMBER($B$3),$B$3+12,"")</f>
        <v/>
      </c>
      <c r="B22" s="23"/>
      <c r="C22" s="23"/>
      <c r="D22" s="23"/>
      <c r="E22" s="23"/>
      <c r="F22" s="23"/>
      <c r="G22" s="24" t="str">
        <f aca="false">IF(OR(NOT(ISNUMBER($B$3)),NOT(ISNUMBER($E$3))),"",SUM(C22:F22))</f>
        <v/>
      </c>
      <c r="H22" s="25" t="str">
        <f aca="false">IF(OR(NOT(ISNUMBER($B$3)),NOT(ISNUMBER($E$3))),"",H21+SUM(B22)-G22)</f>
        <v/>
      </c>
      <c r="I22" s="26"/>
    </row>
    <row r="23" customFormat="false" ht="15" hidden="false" customHeight="false" outlineLevel="0" collapsed="false">
      <c r="A23" s="22" t="str">
        <f aca="false">IF(ISNUMBER($B$3),$B$3+13,"")</f>
        <v/>
      </c>
      <c r="B23" s="23"/>
      <c r="C23" s="23"/>
      <c r="D23" s="23"/>
      <c r="E23" s="23"/>
      <c r="F23" s="23"/>
      <c r="G23" s="24" t="str">
        <f aca="false">IF(OR(NOT(ISNUMBER($B$3)),NOT(ISNUMBER($E$3))),"",SUM(C23:F23))</f>
        <v/>
      </c>
      <c r="H23" s="25" t="str">
        <f aca="false">IF(OR(NOT(ISNUMBER($B$3)),NOT(ISNUMBER($E$3))),"",H22+SUM(B23)-G23)</f>
        <v/>
      </c>
      <c r="I23" s="26"/>
    </row>
    <row r="24" customFormat="false" ht="15" hidden="false" customHeight="false" outlineLevel="0" collapsed="false">
      <c r="A24" s="22" t="str">
        <f aca="false">IF(ISNUMBER($B$3),$B$3+14,"")</f>
        <v/>
      </c>
      <c r="B24" s="23"/>
      <c r="C24" s="23"/>
      <c r="D24" s="23"/>
      <c r="E24" s="23"/>
      <c r="F24" s="23"/>
      <c r="G24" s="24" t="str">
        <f aca="false">IF(OR(NOT(ISNUMBER($B$3)),NOT(ISNUMBER($E$3))),"",SUM(C24:F24))</f>
        <v/>
      </c>
      <c r="H24" s="25" t="str">
        <f aca="false">IF(OR(NOT(ISNUMBER($B$3)),NOT(ISNUMBER($E$3))),"",H23+SUM(B24)-G24)</f>
        <v/>
      </c>
      <c r="I24" s="26"/>
    </row>
    <row r="25" customFormat="false" ht="15" hidden="false" customHeight="false" outlineLevel="0" collapsed="false">
      <c r="A25" s="22" t="str">
        <f aca="false">IF(ISNUMBER($B$3),$B$3+15,"")</f>
        <v/>
      </c>
      <c r="B25" s="23"/>
      <c r="C25" s="23"/>
      <c r="D25" s="23"/>
      <c r="E25" s="23"/>
      <c r="F25" s="23"/>
      <c r="G25" s="24" t="str">
        <f aca="false">IF(OR(NOT(ISNUMBER($B$3)),NOT(ISNUMBER($E$3))),"",SUM(C25:F25))</f>
        <v/>
      </c>
      <c r="H25" s="25" t="str">
        <f aca="false">IF(OR(NOT(ISNUMBER($B$3)),NOT(ISNUMBER($E$3))),"",H24+SUM(B25)-G25)</f>
        <v/>
      </c>
      <c r="I25" s="26"/>
    </row>
    <row r="26" customFormat="false" ht="15" hidden="false" customHeight="false" outlineLevel="0" collapsed="false">
      <c r="A26" s="22" t="str">
        <f aca="false">IF(ISNUMBER($B$3),$B$3+16,"")</f>
        <v/>
      </c>
      <c r="B26" s="23"/>
      <c r="C26" s="23"/>
      <c r="D26" s="23"/>
      <c r="E26" s="23"/>
      <c r="F26" s="23"/>
      <c r="G26" s="24" t="str">
        <f aca="false">IF(OR(NOT(ISNUMBER($B$3)),NOT(ISNUMBER($E$3))),"",SUM(C26:F26))</f>
        <v/>
      </c>
      <c r="H26" s="25" t="str">
        <f aca="false">IF(OR(NOT(ISNUMBER($B$3)),NOT(ISNUMBER($E$3))),"",H25+SUM(B26)-G26)</f>
        <v/>
      </c>
      <c r="I26" s="26"/>
    </row>
    <row r="27" customFormat="false" ht="15" hidden="false" customHeight="false" outlineLevel="0" collapsed="false">
      <c r="A27" s="22" t="str">
        <f aca="false">IF(ISNUMBER($B$3),$B$3+17,"")</f>
        <v/>
      </c>
      <c r="B27" s="23"/>
      <c r="C27" s="23"/>
      <c r="D27" s="23"/>
      <c r="E27" s="23"/>
      <c r="F27" s="23"/>
      <c r="G27" s="24" t="str">
        <f aca="false">IF(OR(NOT(ISNUMBER($B$3)),NOT(ISNUMBER($E$3))),"",SUM(C27:F27))</f>
        <v/>
      </c>
      <c r="H27" s="25" t="str">
        <f aca="false">IF(OR(NOT(ISNUMBER($B$3)),NOT(ISNUMBER($E$3))),"",H26+SUM(B27)-G27)</f>
        <v/>
      </c>
      <c r="I27" s="26"/>
    </row>
    <row r="28" customFormat="false" ht="15" hidden="false" customHeight="false" outlineLevel="0" collapsed="false">
      <c r="A28" s="22" t="str">
        <f aca="false">IF(ISNUMBER($B$3),$B$3+18,"")</f>
        <v/>
      </c>
      <c r="B28" s="23"/>
      <c r="C28" s="23"/>
      <c r="D28" s="23"/>
      <c r="E28" s="23"/>
      <c r="F28" s="23"/>
      <c r="G28" s="24" t="str">
        <f aca="false">IF(OR(NOT(ISNUMBER($B$3)),NOT(ISNUMBER($E$3))),"",SUM(C28:F28))</f>
        <v/>
      </c>
      <c r="H28" s="25" t="str">
        <f aca="false">IF(OR(NOT(ISNUMBER($B$3)),NOT(ISNUMBER($E$3))),"",H27+SUM(B28)-G28)</f>
        <v/>
      </c>
      <c r="I28" s="26"/>
    </row>
    <row r="29" customFormat="false" ht="15" hidden="false" customHeight="false" outlineLevel="0" collapsed="false">
      <c r="A29" s="22" t="str">
        <f aca="false">IF(ISNUMBER($B$3),$B$3+19,"")</f>
        <v/>
      </c>
      <c r="B29" s="23"/>
      <c r="C29" s="23"/>
      <c r="D29" s="23"/>
      <c r="E29" s="23"/>
      <c r="F29" s="23"/>
      <c r="G29" s="24" t="str">
        <f aca="false">IF(OR(NOT(ISNUMBER($B$3)),NOT(ISNUMBER($E$3))),"",SUM(C29:F29))</f>
        <v/>
      </c>
      <c r="H29" s="25" t="str">
        <f aca="false">IF(OR(NOT(ISNUMBER($B$3)),NOT(ISNUMBER($E$3))),"",H28+SUM(B29)-G29)</f>
        <v/>
      </c>
      <c r="I29" s="26"/>
    </row>
    <row r="30" customFormat="false" ht="15" hidden="false" customHeight="false" outlineLevel="0" collapsed="false">
      <c r="A30" s="22" t="str">
        <f aca="false">IF(ISNUMBER($B$3),$B$3+20,"")</f>
        <v/>
      </c>
      <c r="B30" s="23"/>
      <c r="C30" s="23"/>
      <c r="D30" s="23"/>
      <c r="E30" s="23"/>
      <c r="F30" s="23"/>
      <c r="G30" s="24" t="str">
        <f aca="false">IF(OR(NOT(ISNUMBER($B$3)),NOT(ISNUMBER($E$3))),"",SUM(C30:F30))</f>
        <v/>
      </c>
      <c r="H30" s="25" t="str">
        <f aca="false">IF(OR(NOT(ISNUMBER($B$3)),NOT(ISNUMBER($E$3))),"",H29+SUM(B30)-G30)</f>
        <v/>
      </c>
      <c r="I30" s="26"/>
    </row>
    <row r="31" customFormat="false" ht="15" hidden="false" customHeight="false" outlineLevel="0" collapsed="false">
      <c r="A31" s="22" t="str">
        <f aca="false">IF(ISNUMBER($B$3),$B$3+21,"")</f>
        <v/>
      </c>
      <c r="B31" s="23"/>
      <c r="C31" s="23"/>
      <c r="D31" s="23"/>
      <c r="E31" s="23"/>
      <c r="F31" s="23"/>
      <c r="G31" s="24" t="str">
        <f aca="false">IF(OR(NOT(ISNUMBER($B$3)),NOT(ISNUMBER($E$3))),"",SUM(C31:F31))</f>
        <v/>
      </c>
      <c r="H31" s="25" t="str">
        <f aca="false">IF(OR(NOT(ISNUMBER($B$3)),NOT(ISNUMBER($E$3))),"",H30+SUM(B31)-G31)</f>
        <v/>
      </c>
      <c r="I31" s="26"/>
    </row>
    <row r="32" customFormat="false" ht="15" hidden="false" customHeight="false" outlineLevel="0" collapsed="false">
      <c r="A32" s="22" t="str">
        <f aca="false">IF(ISNUMBER($B$3),$B$3+22,"")</f>
        <v/>
      </c>
      <c r="B32" s="23"/>
      <c r="C32" s="23"/>
      <c r="D32" s="23"/>
      <c r="E32" s="23"/>
      <c r="F32" s="23"/>
      <c r="G32" s="24" t="str">
        <f aca="false">IF(OR(NOT(ISNUMBER($B$3)),NOT(ISNUMBER($E$3))),"",SUM(C32:F32))</f>
        <v/>
      </c>
      <c r="H32" s="25" t="str">
        <f aca="false">IF(OR(NOT(ISNUMBER($B$3)),NOT(ISNUMBER($E$3))),"",H31+SUM(B32)-G32)</f>
        <v/>
      </c>
      <c r="I32" s="26"/>
    </row>
    <row r="33" customFormat="false" ht="15" hidden="false" customHeight="false" outlineLevel="0" collapsed="false">
      <c r="A33" s="22" t="str">
        <f aca="false">IF(ISNUMBER($B$3),$B$3+23,"")</f>
        <v/>
      </c>
      <c r="B33" s="23"/>
      <c r="C33" s="23"/>
      <c r="D33" s="23"/>
      <c r="E33" s="23"/>
      <c r="F33" s="23"/>
      <c r="G33" s="24" t="str">
        <f aca="false">IF(OR(NOT(ISNUMBER($B$3)),NOT(ISNUMBER($E$3))),"",SUM(C33:F33))</f>
        <v/>
      </c>
      <c r="H33" s="25" t="str">
        <f aca="false">IF(OR(NOT(ISNUMBER($B$3)),NOT(ISNUMBER($E$3))),"",H32+SUM(B33)-G33)</f>
        <v/>
      </c>
      <c r="I33" s="26"/>
    </row>
    <row r="34" customFormat="false" ht="15" hidden="false" customHeight="false" outlineLevel="0" collapsed="false">
      <c r="A34" s="22" t="str">
        <f aca="false">IF(ISNUMBER($B$3),$B$3+24,"")</f>
        <v/>
      </c>
      <c r="B34" s="23"/>
      <c r="C34" s="23"/>
      <c r="D34" s="23"/>
      <c r="E34" s="23"/>
      <c r="F34" s="23"/>
      <c r="G34" s="24" t="str">
        <f aca="false">IF(OR(NOT(ISNUMBER($B$3)),NOT(ISNUMBER($E$3))),"",SUM(C34:F34))</f>
        <v/>
      </c>
      <c r="H34" s="25" t="str">
        <f aca="false">IF(OR(NOT(ISNUMBER($B$3)),NOT(ISNUMBER($E$3))),"",H33+SUM(B34)-G34)</f>
        <v/>
      </c>
      <c r="I34" s="26"/>
    </row>
    <row r="35" customFormat="false" ht="15" hidden="false" customHeight="false" outlineLevel="0" collapsed="false">
      <c r="A35" s="22" t="str">
        <f aca="false">IF(ISNUMBER($B$3),$B$3+25,"")</f>
        <v/>
      </c>
      <c r="B35" s="23"/>
      <c r="C35" s="23"/>
      <c r="D35" s="23"/>
      <c r="E35" s="23"/>
      <c r="F35" s="23"/>
      <c r="G35" s="24" t="str">
        <f aca="false">IF(OR(NOT(ISNUMBER($B$3)),NOT(ISNUMBER($E$3))),"",SUM(C35:F35))</f>
        <v/>
      </c>
      <c r="H35" s="25" t="str">
        <f aca="false">IF(OR(NOT(ISNUMBER($B$3)),NOT(ISNUMBER($E$3))),"",H34+SUM(B35)-G35)</f>
        <v/>
      </c>
      <c r="I35" s="26"/>
    </row>
    <row r="36" customFormat="false" ht="15" hidden="false" customHeight="false" outlineLevel="0" collapsed="false">
      <c r="A36" s="22" t="str">
        <f aca="false">IF(ISNUMBER($B$3),$B$3+26,"")</f>
        <v/>
      </c>
      <c r="B36" s="23"/>
      <c r="C36" s="23"/>
      <c r="D36" s="23"/>
      <c r="E36" s="23"/>
      <c r="F36" s="23"/>
      <c r="G36" s="24" t="str">
        <f aca="false">IF(OR(NOT(ISNUMBER($B$3)),NOT(ISNUMBER($E$3))),"",SUM(C36:F36))</f>
        <v/>
      </c>
      <c r="H36" s="25" t="str">
        <f aca="false">IF(OR(NOT(ISNUMBER($B$3)),NOT(ISNUMBER($E$3))),"",H35+SUM(B36)-G36)</f>
        <v/>
      </c>
      <c r="I36" s="26"/>
    </row>
    <row r="37" customFormat="false" ht="15" hidden="false" customHeight="false" outlineLevel="0" collapsed="false">
      <c r="A37" s="22" t="str">
        <f aca="false">IF(ISNUMBER($B$3),$B$3+27,"")</f>
        <v/>
      </c>
      <c r="B37" s="23"/>
      <c r="C37" s="23"/>
      <c r="D37" s="23"/>
      <c r="E37" s="23"/>
      <c r="F37" s="23"/>
      <c r="G37" s="24" t="str">
        <f aca="false">IF(OR(NOT(ISNUMBER($B$3)),NOT(ISNUMBER($E$3))),"",SUM(C37:F37))</f>
        <v/>
      </c>
      <c r="H37" s="25" t="str">
        <f aca="false">IF(OR(NOT(ISNUMBER($B$3)),NOT(ISNUMBER($E$3))),"",H36+SUM(B37)-G37)</f>
        <v/>
      </c>
      <c r="I37" s="26"/>
    </row>
    <row r="38" customFormat="false" ht="15" hidden="false" customHeight="false" outlineLevel="0" collapsed="false">
      <c r="A38" s="22" t="str">
        <f aca="false">IF(ISNUMBER($B$3),$B$3+28,"")</f>
        <v/>
      </c>
      <c r="B38" s="23"/>
      <c r="C38" s="23"/>
      <c r="D38" s="23"/>
      <c r="E38" s="23"/>
      <c r="F38" s="23"/>
      <c r="G38" s="24" t="str">
        <f aca="false">IF(OR(NOT(ISNUMBER($B$3)),NOT(ISNUMBER($E$3))),"",SUM(C38:F38))</f>
        <v/>
      </c>
      <c r="H38" s="25" t="str">
        <f aca="false">IF(OR(NOT(ISNUMBER($B$3)),NOT(ISNUMBER($E$3))),"",H37+SUM(B38)-G38)</f>
        <v/>
      </c>
      <c r="I38" s="26"/>
    </row>
    <row r="39" customFormat="false" ht="15" hidden="false" customHeight="false" outlineLevel="0" collapsed="false">
      <c r="A39" s="22" t="str">
        <f aca="false">IF(ISNUMBER($B$3),$B$3+29,"")</f>
        <v/>
      </c>
      <c r="B39" s="23"/>
      <c r="C39" s="23"/>
      <c r="D39" s="23"/>
      <c r="E39" s="23"/>
      <c r="F39" s="23"/>
      <c r="G39" s="24" t="str">
        <f aca="false">IF(OR(NOT(ISNUMBER($B$3)),NOT(ISNUMBER($E$3))),"",SUM(C39:F39))</f>
        <v/>
      </c>
      <c r="H39" s="25" t="str">
        <f aca="false">IF(OR(NOT(ISNUMBER($B$3)),NOT(ISNUMBER($E$3))),"",H38+SUM(B39)-G39)</f>
        <v/>
      </c>
      <c r="I39" s="2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4" min="2" style="0" width="17"/>
    <col collapsed="false" customWidth="true" hidden="false" outlineLevel="0" max="5" min="5" style="0" width="18"/>
    <col collapsed="false" customWidth="true" hidden="false" outlineLevel="0" max="6" min="6" style="0" width="17"/>
    <col collapsed="false" customWidth="true" hidden="false" outlineLevel="0" max="7" min="7" style="0" width="18"/>
    <col collapsed="false" customWidth="true" hidden="false" outlineLevel="0" max="8" min="8" style="0" width="19"/>
    <col collapsed="false" customWidth="true" hidden="false" outlineLevel="0" max="9" min="9" style="0" width="42"/>
  </cols>
  <sheetData>
    <row r="1" customFormat="false" ht="30" hidden="false" customHeight="true" outlineLevel="0" collapsed="false">
      <c r="A1" s="12" t="s">
        <v>30</v>
      </c>
      <c r="B1" s="12"/>
      <c r="C1" s="12"/>
      <c r="D1" s="12"/>
      <c r="E1" s="12"/>
      <c r="F1" s="12"/>
      <c r="G1" s="12"/>
      <c r="H1" s="12"/>
      <c r="I1" s="12"/>
    </row>
    <row r="2" customFormat="false" ht="24" hidden="false" customHeight="true" outlineLevel="0" collapsed="false">
      <c r="A2" s="13" t="s">
        <v>50</v>
      </c>
      <c r="B2" s="13"/>
      <c r="C2" s="13"/>
      <c r="D2" s="13"/>
      <c r="E2" s="13"/>
      <c r="F2" s="13"/>
      <c r="G2" s="13"/>
      <c r="H2" s="13"/>
      <c r="I2" s="13"/>
    </row>
    <row r="3" customFormat="false" ht="24.75" hidden="false" customHeight="true" outlineLevel="0" collapsed="false">
      <c r="A3" s="14" t="s">
        <v>32</v>
      </c>
      <c r="B3" s="15" t="n">
        <v>46327</v>
      </c>
      <c r="C3" s="16"/>
      <c r="D3" s="14" t="s">
        <v>33</v>
      </c>
      <c r="E3" s="17" t="n">
        <v>10000</v>
      </c>
      <c r="F3" s="16"/>
      <c r="G3" s="16"/>
      <c r="H3" s="16"/>
      <c r="I3" s="16"/>
    </row>
    <row r="4" customFormat="false" ht="24.75" hidden="false" customHeight="true" outlineLevel="0" collapsed="false">
      <c r="A4" s="14" t="s">
        <v>34</v>
      </c>
      <c r="B4" s="16" t="s">
        <v>35</v>
      </c>
      <c r="C4" s="16"/>
      <c r="D4" s="16"/>
      <c r="E4" s="16"/>
      <c r="F4" s="16"/>
      <c r="G4" s="16"/>
      <c r="H4" s="16"/>
      <c r="I4" s="16"/>
    </row>
    <row r="5" customFormat="false" ht="24.75" hidden="false" customHeight="true" outlineLevel="0" collapsed="false">
      <c r="A5" s="16"/>
      <c r="B5" s="16"/>
      <c r="C5" s="16"/>
      <c r="D5" s="16"/>
      <c r="E5" s="16"/>
      <c r="F5" s="16"/>
      <c r="G5" s="16"/>
      <c r="H5" s="16"/>
      <c r="I5" s="16"/>
    </row>
    <row r="6" customFormat="false" ht="27.75" hidden="false" customHeight="true" outlineLevel="0" collapsed="false">
      <c r="A6" s="18" t="s">
        <v>36</v>
      </c>
      <c r="B6" s="18"/>
      <c r="C6" s="18" t="s">
        <v>37</v>
      </c>
      <c r="D6" s="18"/>
      <c r="E6" s="18" t="s">
        <v>38</v>
      </c>
      <c r="F6" s="18"/>
      <c r="G6" s="18" t="s">
        <v>39</v>
      </c>
      <c r="H6" s="18"/>
      <c r="I6" s="18"/>
    </row>
    <row r="7" customFormat="false" ht="24" hidden="false" customHeight="true" outlineLevel="0" collapsed="false">
      <c r="A7" s="19" t="n">
        <f aca="false">IF(OR(NOT(ISNUMBER(B3)),NOT(ISNUMBER(E3))),"",MIN(H10:H39))</f>
        <v>5000</v>
      </c>
      <c r="B7" s="18"/>
      <c r="C7" s="19" t="n">
        <f aca="false">IF(OR(NOT(ISNUMBER(B3)),NOT(ISNUMBER(E3))),"",H39)</f>
        <v>6850</v>
      </c>
      <c r="D7" s="18"/>
      <c r="E7" s="19" t="n">
        <f aca="false">IF(OR(NOT(ISNUMBER(B3)),NOT(ISNUMBER(E3))),"",SUM(B10:B39))</f>
        <v>7600</v>
      </c>
      <c r="F7" s="18"/>
      <c r="G7" s="19" t="n">
        <f aca="false">IF(OR(NOT(ISNUMBER(B3)),NOT(ISNUMBER(E3))),"",SUM(G10:G39))</f>
        <v>10750</v>
      </c>
      <c r="H7" s="18"/>
      <c r="I7" s="18"/>
    </row>
    <row r="8" customFormat="false" ht="21.75" hidden="false" customHeight="true" outlineLevel="0" collapsed="false">
      <c r="A8" s="20" t="s">
        <v>40</v>
      </c>
      <c r="B8" s="20"/>
      <c r="C8" s="20"/>
      <c r="D8" s="20"/>
      <c r="E8" s="20"/>
      <c r="F8" s="20"/>
      <c r="G8" s="20"/>
      <c r="H8" s="20"/>
      <c r="I8" s="20"/>
    </row>
    <row r="9" customFormat="false" ht="30" hidden="false" customHeight="true" outlineLevel="0" collapsed="false">
      <c r="A9" s="21" t="s">
        <v>41</v>
      </c>
      <c r="B9" s="21" t="s">
        <v>42</v>
      </c>
      <c r="C9" s="21" t="s">
        <v>43</v>
      </c>
      <c r="D9" s="21" t="s">
        <v>44</v>
      </c>
      <c r="E9" s="21" t="s">
        <v>45</v>
      </c>
      <c r="F9" s="21" t="s">
        <v>46</v>
      </c>
      <c r="G9" s="21" t="s">
        <v>47</v>
      </c>
      <c r="H9" s="21" t="s">
        <v>48</v>
      </c>
      <c r="I9" s="21" t="s">
        <v>49</v>
      </c>
    </row>
    <row r="10" customFormat="false" ht="15" hidden="false" customHeight="false" outlineLevel="0" collapsed="false">
      <c r="A10" s="22" t="n">
        <f aca="false">IF(ISNUMBER($B$3),$B$3+0,"")</f>
        <v>46327</v>
      </c>
      <c r="B10" s="23" t="n">
        <v>3200</v>
      </c>
      <c r="C10" s="23" t="n">
        <v>500</v>
      </c>
      <c r="D10" s="23" t="n">
        <v>0</v>
      </c>
      <c r="E10" s="23" t="n">
        <v>0</v>
      </c>
      <c r="F10" s="23" t="n">
        <v>0</v>
      </c>
      <c r="G10" s="24" t="n">
        <f aca="false">IF(OR(NOT(ISNUMBER($B$3)),NOT(ISNUMBER($E$3))),"",SUM(C10:F10))</f>
        <v>500</v>
      </c>
      <c r="H10" s="25" t="n">
        <f aca="false">IF(OR(NOT(ISNUMBER($B$3)),NOT(ISNUMBER($E$3))),"",$E$3+SUM(B10)-G10)</f>
        <v>12700</v>
      </c>
      <c r="I10" s="26" t="s">
        <v>51</v>
      </c>
    </row>
    <row r="11" customFormat="false" ht="15" hidden="false" customHeight="false" outlineLevel="0" collapsed="false">
      <c r="A11" s="22" t="n">
        <f aca="false">IF(ISNUMBER($B$3),$B$3+1,"")</f>
        <v>46328</v>
      </c>
      <c r="B11" s="23"/>
      <c r="C11" s="23"/>
      <c r="D11" s="23"/>
      <c r="E11" s="23"/>
      <c r="F11" s="23"/>
      <c r="G11" s="24" t="n">
        <f aca="false">IF(OR(NOT(ISNUMBER($B$3)),NOT(ISNUMBER($E$3))),"",SUM(C11:F11))</f>
        <v>0</v>
      </c>
      <c r="H11" s="25" t="n">
        <f aca="false">IF(OR(NOT(ISNUMBER($B$3)),NOT(ISNUMBER($E$3))),"",H10+SUM(B11)-G11)</f>
        <v>12700</v>
      </c>
      <c r="I11" s="26"/>
    </row>
    <row r="12" customFormat="false" ht="15" hidden="false" customHeight="false" outlineLevel="0" collapsed="false">
      <c r="A12" s="22" t="n">
        <f aca="false">IF(ISNUMBER($B$3),$B$3+2,"")</f>
        <v>46329</v>
      </c>
      <c r="B12" s="23" t="n">
        <v>0</v>
      </c>
      <c r="C12" s="23" t="n">
        <v>0</v>
      </c>
      <c r="D12" s="23" t="n">
        <v>2500</v>
      </c>
      <c r="E12" s="23" t="n">
        <v>0</v>
      </c>
      <c r="F12" s="23" t="n">
        <v>0</v>
      </c>
      <c r="G12" s="24" t="n">
        <f aca="false">IF(OR(NOT(ISNUMBER($B$3)),NOT(ISNUMBER($E$3))),"",SUM(C12:F12))</f>
        <v>2500</v>
      </c>
      <c r="H12" s="25" t="n">
        <f aca="false">IF(OR(NOT(ISNUMBER($B$3)),NOT(ISNUMBER($E$3))),"",H11+SUM(B12)-G12)</f>
        <v>10200</v>
      </c>
      <c r="I12" s="26" t="s">
        <v>52</v>
      </c>
    </row>
    <row r="13" customFormat="false" ht="15" hidden="false" customHeight="false" outlineLevel="0" collapsed="false">
      <c r="A13" s="22" t="n">
        <f aca="false">IF(ISNUMBER($B$3),$B$3+3,"")</f>
        <v>46330</v>
      </c>
      <c r="B13" s="23"/>
      <c r="C13" s="23"/>
      <c r="D13" s="23"/>
      <c r="E13" s="23"/>
      <c r="F13" s="23"/>
      <c r="G13" s="24" t="n">
        <f aca="false">IF(OR(NOT(ISNUMBER($B$3)),NOT(ISNUMBER($E$3))),"",SUM(C13:F13))</f>
        <v>0</v>
      </c>
      <c r="H13" s="25" t="n">
        <f aca="false">IF(OR(NOT(ISNUMBER($B$3)),NOT(ISNUMBER($E$3))),"",H12+SUM(B13)-G13)</f>
        <v>10200</v>
      </c>
      <c r="I13" s="26"/>
    </row>
    <row r="14" customFormat="false" ht="15" hidden="false" customHeight="false" outlineLevel="0" collapsed="false">
      <c r="A14" s="22" t="n">
        <f aca="false">IF(ISNUMBER($B$3),$B$3+4,"")</f>
        <v>46331</v>
      </c>
      <c r="B14" s="23"/>
      <c r="C14" s="23"/>
      <c r="D14" s="23"/>
      <c r="E14" s="23"/>
      <c r="F14" s="23"/>
      <c r="G14" s="24" t="n">
        <f aca="false">IF(OR(NOT(ISNUMBER($B$3)),NOT(ISNUMBER($E$3))),"",SUM(C14:F14))</f>
        <v>0</v>
      </c>
      <c r="H14" s="25" t="n">
        <f aca="false">IF(OR(NOT(ISNUMBER($B$3)),NOT(ISNUMBER($E$3))),"",H13+SUM(B14)-G14)</f>
        <v>10200</v>
      </c>
      <c r="I14" s="26"/>
    </row>
    <row r="15" customFormat="false" ht="15" hidden="false" customHeight="false" outlineLevel="0" collapsed="false">
      <c r="A15" s="22" t="n">
        <f aca="false">IF(ISNUMBER($B$3),$B$3+5,"")</f>
        <v>46332</v>
      </c>
      <c r="B15" s="23" t="n">
        <v>0</v>
      </c>
      <c r="C15" s="23" t="n">
        <v>1900</v>
      </c>
      <c r="D15" s="23" t="n">
        <v>0</v>
      </c>
      <c r="E15" s="23" t="n">
        <v>0</v>
      </c>
      <c r="F15" s="23" t="n">
        <v>0</v>
      </c>
      <c r="G15" s="24" t="n">
        <f aca="false">IF(OR(NOT(ISNUMBER($B$3)),NOT(ISNUMBER($E$3))),"",SUM(C15:F15))</f>
        <v>1900</v>
      </c>
      <c r="H15" s="25" t="n">
        <f aca="false">IF(OR(NOT(ISNUMBER($B$3)),NOT(ISNUMBER($E$3))),"",H14+SUM(B15)-G15)</f>
        <v>8300</v>
      </c>
      <c r="I15" s="26" t="s">
        <v>53</v>
      </c>
    </row>
    <row r="16" customFormat="false" ht="15" hidden="false" customHeight="false" outlineLevel="0" collapsed="false">
      <c r="A16" s="22" t="n">
        <f aca="false">IF(ISNUMBER($B$3),$B$3+6,"")</f>
        <v>46333</v>
      </c>
      <c r="B16" s="23"/>
      <c r="C16" s="23"/>
      <c r="D16" s="23"/>
      <c r="E16" s="23"/>
      <c r="F16" s="23"/>
      <c r="G16" s="24" t="n">
        <f aca="false">IF(OR(NOT(ISNUMBER($B$3)),NOT(ISNUMBER($E$3))),"",SUM(C16:F16))</f>
        <v>0</v>
      </c>
      <c r="H16" s="25" t="n">
        <f aca="false">IF(OR(NOT(ISNUMBER($B$3)),NOT(ISNUMBER($E$3))),"",H15+SUM(B16)-G16)</f>
        <v>8300</v>
      </c>
      <c r="I16" s="26"/>
    </row>
    <row r="17" customFormat="false" ht="15" hidden="false" customHeight="false" outlineLevel="0" collapsed="false">
      <c r="A17" s="22" t="n">
        <f aca="false">IF(ISNUMBER($B$3),$B$3+7,"")</f>
        <v>46334</v>
      </c>
      <c r="B17" s="23"/>
      <c r="C17" s="23"/>
      <c r="D17" s="23"/>
      <c r="E17" s="23"/>
      <c r="F17" s="23"/>
      <c r="G17" s="24" t="n">
        <f aca="false">IF(OR(NOT(ISNUMBER($B$3)),NOT(ISNUMBER($E$3))),"",SUM(C17:F17))</f>
        <v>0</v>
      </c>
      <c r="H17" s="25" t="n">
        <f aca="false">IF(OR(NOT(ISNUMBER($B$3)),NOT(ISNUMBER($E$3))),"",H16+SUM(B17)-G17)</f>
        <v>8300</v>
      </c>
      <c r="I17" s="26"/>
    </row>
    <row r="18" customFormat="false" ht="15" hidden="false" customHeight="false" outlineLevel="0" collapsed="false">
      <c r="A18" s="22" t="n">
        <f aca="false">IF(ISNUMBER($B$3),$B$3+8,"")</f>
        <v>46335</v>
      </c>
      <c r="B18" s="23" t="n">
        <v>1800</v>
      </c>
      <c r="C18" s="23" t="n">
        <v>0</v>
      </c>
      <c r="D18" s="23" t="n">
        <v>0</v>
      </c>
      <c r="E18" s="23" t="n">
        <v>0</v>
      </c>
      <c r="F18" s="23" t="n">
        <v>0</v>
      </c>
      <c r="G18" s="24" t="n">
        <f aca="false">IF(OR(NOT(ISNUMBER($B$3)),NOT(ISNUMBER($E$3))),"",SUM(C18:F18))</f>
        <v>0</v>
      </c>
      <c r="H18" s="25" t="n">
        <f aca="false">IF(OR(NOT(ISNUMBER($B$3)),NOT(ISNUMBER($E$3))),"",H17+SUM(B18)-G18)</f>
        <v>10100</v>
      </c>
      <c r="I18" s="26" t="s">
        <v>54</v>
      </c>
    </row>
    <row r="19" customFormat="false" ht="15" hidden="false" customHeight="false" outlineLevel="0" collapsed="false">
      <c r="A19" s="22" t="n">
        <f aca="false">IF(ISNUMBER($B$3),$B$3+9,"")</f>
        <v>46336</v>
      </c>
      <c r="B19" s="23"/>
      <c r="C19" s="23"/>
      <c r="D19" s="23"/>
      <c r="E19" s="23"/>
      <c r="F19" s="23"/>
      <c r="G19" s="24" t="n">
        <f aca="false">IF(OR(NOT(ISNUMBER($B$3)),NOT(ISNUMBER($E$3))),"",SUM(C19:F19))</f>
        <v>0</v>
      </c>
      <c r="H19" s="25" t="n">
        <f aca="false">IF(OR(NOT(ISNUMBER($B$3)),NOT(ISNUMBER($E$3))),"",H18+SUM(B19)-G19)</f>
        <v>10100</v>
      </c>
      <c r="I19" s="26"/>
    </row>
    <row r="20" customFormat="false" ht="15" hidden="false" customHeight="false" outlineLevel="0" collapsed="false">
      <c r="A20" s="22" t="n">
        <f aca="false">IF(ISNUMBER($B$3),$B$3+10,"")</f>
        <v>46337</v>
      </c>
      <c r="B20" s="23"/>
      <c r="C20" s="23"/>
      <c r="D20" s="23"/>
      <c r="E20" s="23"/>
      <c r="F20" s="23"/>
      <c r="G20" s="24" t="n">
        <f aca="false">IF(OR(NOT(ISNUMBER($B$3)),NOT(ISNUMBER($E$3))),"",SUM(C20:F20))</f>
        <v>0</v>
      </c>
      <c r="H20" s="25" t="n">
        <f aca="false">IF(OR(NOT(ISNUMBER($B$3)),NOT(ISNUMBER($E$3))),"",H19+SUM(B20)-G20)</f>
        <v>10100</v>
      </c>
      <c r="I20" s="26"/>
    </row>
    <row r="21" customFormat="false" ht="15" hidden="false" customHeight="false" outlineLevel="0" collapsed="false">
      <c r="A21" s="22" t="n">
        <f aca="false">IF(ISNUMBER($B$3),$B$3+11,"")</f>
        <v>46338</v>
      </c>
      <c r="B21" s="23" t="n">
        <v>0</v>
      </c>
      <c r="C21" s="23" t="n">
        <v>600</v>
      </c>
      <c r="D21" s="23" t="n">
        <v>0</v>
      </c>
      <c r="E21" s="23" t="n">
        <v>1500</v>
      </c>
      <c r="F21" s="23" t="n">
        <v>0</v>
      </c>
      <c r="G21" s="24" t="n">
        <f aca="false">IF(OR(NOT(ISNUMBER($B$3)),NOT(ISNUMBER($E$3))),"",SUM(C21:F21))</f>
        <v>2100</v>
      </c>
      <c r="H21" s="25" t="n">
        <f aca="false">IF(OR(NOT(ISNUMBER($B$3)),NOT(ISNUMBER($E$3))),"",H20+SUM(B21)-G21)</f>
        <v>8000</v>
      </c>
      <c r="I21" s="26" t="s">
        <v>55</v>
      </c>
    </row>
    <row r="22" customFormat="false" ht="15" hidden="false" customHeight="false" outlineLevel="0" collapsed="false">
      <c r="A22" s="22" t="n">
        <f aca="false">IF(ISNUMBER($B$3),$B$3+12,"")</f>
        <v>46339</v>
      </c>
      <c r="B22" s="23"/>
      <c r="C22" s="23"/>
      <c r="D22" s="23"/>
      <c r="E22" s="23"/>
      <c r="F22" s="23"/>
      <c r="G22" s="24" t="n">
        <f aca="false">IF(OR(NOT(ISNUMBER($B$3)),NOT(ISNUMBER($E$3))),"",SUM(C22:F22))</f>
        <v>0</v>
      </c>
      <c r="H22" s="25" t="n">
        <f aca="false">IF(OR(NOT(ISNUMBER($B$3)),NOT(ISNUMBER($E$3))),"",H21+SUM(B22)-G22)</f>
        <v>8000</v>
      </c>
      <c r="I22" s="26"/>
    </row>
    <row r="23" customFormat="false" ht="15" hidden="false" customHeight="false" outlineLevel="0" collapsed="false">
      <c r="A23" s="22" t="n">
        <f aca="false">IF(ISNUMBER($B$3),$B$3+13,"")</f>
        <v>46340</v>
      </c>
      <c r="B23" s="23"/>
      <c r="C23" s="23"/>
      <c r="D23" s="23"/>
      <c r="E23" s="23"/>
      <c r="F23" s="23"/>
      <c r="G23" s="24" t="n">
        <f aca="false">IF(OR(NOT(ISNUMBER($B$3)),NOT(ISNUMBER($E$3))),"",SUM(C23:F23))</f>
        <v>0</v>
      </c>
      <c r="H23" s="25" t="n">
        <f aca="false">IF(OR(NOT(ISNUMBER($B$3)),NOT(ISNUMBER($E$3))),"",H22+SUM(B23)-G23)</f>
        <v>8000</v>
      </c>
      <c r="I23" s="26"/>
    </row>
    <row r="24" customFormat="false" ht="15" hidden="false" customHeight="false" outlineLevel="0" collapsed="false">
      <c r="A24" s="22" t="n">
        <f aca="false">IF(ISNUMBER($B$3),$B$3+14,"")</f>
        <v>46341</v>
      </c>
      <c r="B24" s="23"/>
      <c r="C24" s="23"/>
      <c r="D24" s="23"/>
      <c r="E24" s="23"/>
      <c r="F24" s="23"/>
      <c r="G24" s="24" t="n">
        <f aca="false">IF(OR(NOT(ISNUMBER($B$3)),NOT(ISNUMBER($E$3))),"",SUM(C24:F24))</f>
        <v>0</v>
      </c>
      <c r="H24" s="25" t="n">
        <f aca="false">IF(OR(NOT(ISNUMBER($B$3)),NOT(ISNUMBER($E$3))),"",H23+SUM(B24)-G24)</f>
        <v>8000</v>
      </c>
      <c r="I24" s="26"/>
    </row>
    <row r="25" customFormat="false" ht="15" hidden="false" customHeight="false" outlineLevel="0" collapsed="false">
      <c r="A25" s="22" t="n">
        <f aca="false">IF(ISNUMBER($B$3),$B$3+15,"")</f>
        <v>46342</v>
      </c>
      <c r="B25" s="23" t="n">
        <v>0</v>
      </c>
      <c r="C25" s="23" t="n">
        <v>0</v>
      </c>
      <c r="D25" s="23" t="n">
        <v>2500</v>
      </c>
      <c r="E25" s="23" t="n">
        <v>0</v>
      </c>
      <c r="F25" s="23" t="n">
        <v>500</v>
      </c>
      <c r="G25" s="24" t="n">
        <f aca="false">IF(OR(NOT(ISNUMBER($B$3)),NOT(ISNUMBER($E$3))),"",SUM(C25:F25))</f>
        <v>3000</v>
      </c>
      <c r="H25" s="25" t="n">
        <f aca="false">IF(OR(NOT(ISNUMBER($B$3)),NOT(ISNUMBER($E$3))),"",H24+SUM(B25)-G25)</f>
        <v>5000</v>
      </c>
      <c r="I25" s="26" t="s">
        <v>56</v>
      </c>
    </row>
    <row r="26" customFormat="false" ht="15" hidden="false" customHeight="false" outlineLevel="0" collapsed="false">
      <c r="A26" s="22" t="n">
        <f aca="false">IF(ISNUMBER($B$3),$B$3+16,"")</f>
        <v>46343</v>
      </c>
      <c r="B26" s="23"/>
      <c r="C26" s="23"/>
      <c r="D26" s="23"/>
      <c r="E26" s="23"/>
      <c r="F26" s="23"/>
      <c r="G26" s="24" t="n">
        <f aca="false">IF(OR(NOT(ISNUMBER($B$3)),NOT(ISNUMBER($E$3))),"",SUM(C26:F26))</f>
        <v>0</v>
      </c>
      <c r="H26" s="25" t="n">
        <f aca="false">IF(OR(NOT(ISNUMBER($B$3)),NOT(ISNUMBER($E$3))),"",H25+SUM(B26)-G26)</f>
        <v>5000</v>
      </c>
      <c r="I26" s="26"/>
    </row>
    <row r="27" customFormat="false" ht="15" hidden="false" customHeight="false" outlineLevel="0" collapsed="false">
      <c r="A27" s="22" t="n">
        <f aca="false">IF(ISNUMBER($B$3),$B$3+17,"")</f>
        <v>46344</v>
      </c>
      <c r="B27" s="23"/>
      <c r="C27" s="23"/>
      <c r="D27" s="23"/>
      <c r="E27" s="23"/>
      <c r="F27" s="23"/>
      <c r="G27" s="24" t="n">
        <f aca="false">IF(OR(NOT(ISNUMBER($B$3)),NOT(ISNUMBER($E$3))),"",SUM(C27:F27))</f>
        <v>0</v>
      </c>
      <c r="H27" s="25" t="n">
        <f aca="false">IF(OR(NOT(ISNUMBER($B$3)),NOT(ISNUMBER($E$3))),"",H26+SUM(B27)-G27)</f>
        <v>5000</v>
      </c>
      <c r="I27" s="26"/>
    </row>
    <row r="28" customFormat="false" ht="15" hidden="false" customHeight="false" outlineLevel="0" collapsed="false">
      <c r="A28" s="22" t="n">
        <f aca="false">IF(ISNUMBER($B$3),$B$3+18,"")</f>
        <v>46345</v>
      </c>
      <c r="B28" s="23"/>
      <c r="C28" s="23"/>
      <c r="D28" s="23"/>
      <c r="E28" s="23"/>
      <c r="F28" s="23"/>
      <c r="G28" s="24" t="n">
        <f aca="false">IF(OR(NOT(ISNUMBER($B$3)),NOT(ISNUMBER($E$3))),"",SUM(C28:F28))</f>
        <v>0</v>
      </c>
      <c r="H28" s="25" t="n">
        <f aca="false">IF(OR(NOT(ISNUMBER($B$3)),NOT(ISNUMBER($E$3))),"",H27+SUM(B28)-G28)</f>
        <v>5000</v>
      </c>
      <c r="I28" s="26"/>
    </row>
    <row r="29" customFormat="false" ht="15" hidden="false" customHeight="false" outlineLevel="0" collapsed="false">
      <c r="A29" s="22" t="n">
        <f aca="false">IF(ISNUMBER($B$3),$B$3+19,"")</f>
        <v>46346</v>
      </c>
      <c r="B29" s="23"/>
      <c r="C29" s="23"/>
      <c r="D29" s="23"/>
      <c r="E29" s="23"/>
      <c r="F29" s="23"/>
      <c r="G29" s="24" t="n">
        <f aca="false">IF(OR(NOT(ISNUMBER($B$3)),NOT(ISNUMBER($E$3))),"",SUM(C29:F29))</f>
        <v>0</v>
      </c>
      <c r="H29" s="25" t="n">
        <f aca="false">IF(OR(NOT(ISNUMBER($B$3)),NOT(ISNUMBER($E$3))),"",H28+SUM(B29)-G29)</f>
        <v>5000</v>
      </c>
      <c r="I29" s="26"/>
    </row>
    <row r="30" customFormat="false" ht="15" hidden="false" customHeight="false" outlineLevel="0" collapsed="false">
      <c r="A30" s="22" t="n">
        <f aca="false">IF(ISNUMBER($B$3),$B$3+20,"")</f>
        <v>46347</v>
      </c>
      <c r="B30" s="23" t="n">
        <v>2600</v>
      </c>
      <c r="C30" s="23" t="n">
        <v>750</v>
      </c>
      <c r="D30" s="23" t="n">
        <v>0</v>
      </c>
      <c r="E30" s="23" t="n">
        <v>0</v>
      </c>
      <c r="F30" s="23" t="n">
        <v>0</v>
      </c>
      <c r="G30" s="24" t="n">
        <f aca="false">IF(OR(NOT(ISNUMBER($B$3)),NOT(ISNUMBER($E$3))),"",SUM(C30:F30))</f>
        <v>750</v>
      </c>
      <c r="H30" s="25" t="n">
        <f aca="false">IF(OR(NOT(ISNUMBER($B$3)),NOT(ISNUMBER($E$3))),"",H29+SUM(B30)-G30)</f>
        <v>6850</v>
      </c>
      <c r="I30" s="26" t="s">
        <v>57</v>
      </c>
    </row>
    <row r="31" customFormat="false" ht="15" hidden="false" customHeight="false" outlineLevel="0" collapsed="false">
      <c r="A31" s="22" t="n">
        <f aca="false">IF(ISNUMBER($B$3),$B$3+21,"")</f>
        <v>46348</v>
      </c>
      <c r="B31" s="23"/>
      <c r="C31" s="23"/>
      <c r="D31" s="23"/>
      <c r="E31" s="23"/>
      <c r="F31" s="23"/>
      <c r="G31" s="24" t="n">
        <f aca="false">IF(OR(NOT(ISNUMBER($B$3)),NOT(ISNUMBER($E$3))),"",SUM(C31:F31))</f>
        <v>0</v>
      </c>
      <c r="H31" s="25" t="n">
        <f aca="false">IF(OR(NOT(ISNUMBER($B$3)),NOT(ISNUMBER($E$3))),"",H30+SUM(B31)-G31)</f>
        <v>6850</v>
      </c>
      <c r="I31" s="26"/>
    </row>
    <row r="32" customFormat="false" ht="15" hidden="false" customHeight="false" outlineLevel="0" collapsed="false">
      <c r="A32" s="22" t="n">
        <f aca="false">IF(ISNUMBER($B$3),$B$3+22,"")</f>
        <v>46349</v>
      </c>
      <c r="B32" s="23"/>
      <c r="C32" s="23"/>
      <c r="D32" s="23"/>
      <c r="E32" s="23"/>
      <c r="F32" s="23"/>
      <c r="G32" s="24" t="n">
        <f aca="false">IF(OR(NOT(ISNUMBER($B$3)),NOT(ISNUMBER($E$3))),"",SUM(C32:F32))</f>
        <v>0</v>
      </c>
      <c r="H32" s="25" t="n">
        <f aca="false">IF(OR(NOT(ISNUMBER($B$3)),NOT(ISNUMBER($E$3))),"",H31+SUM(B32)-G32)</f>
        <v>6850</v>
      </c>
      <c r="I32" s="26"/>
    </row>
    <row r="33" customFormat="false" ht="15" hidden="false" customHeight="false" outlineLevel="0" collapsed="false">
      <c r="A33" s="22" t="n">
        <f aca="false">IF(ISNUMBER($B$3),$B$3+23,"")</f>
        <v>46350</v>
      </c>
      <c r="B33" s="23"/>
      <c r="C33" s="23"/>
      <c r="D33" s="23"/>
      <c r="E33" s="23"/>
      <c r="F33" s="23"/>
      <c r="G33" s="24" t="n">
        <f aca="false">IF(OR(NOT(ISNUMBER($B$3)),NOT(ISNUMBER($E$3))),"",SUM(C33:F33))</f>
        <v>0</v>
      </c>
      <c r="H33" s="25" t="n">
        <f aca="false">IF(OR(NOT(ISNUMBER($B$3)),NOT(ISNUMBER($E$3))),"",H32+SUM(B33)-G33)</f>
        <v>6850</v>
      </c>
      <c r="I33" s="26"/>
    </row>
    <row r="34" customFormat="false" ht="15" hidden="false" customHeight="false" outlineLevel="0" collapsed="false">
      <c r="A34" s="22" t="n">
        <f aca="false">IF(ISNUMBER($B$3),$B$3+24,"")</f>
        <v>46351</v>
      </c>
      <c r="B34" s="23"/>
      <c r="C34" s="23"/>
      <c r="D34" s="23"/>
      <c r="E34" s="23"/>
      <c r="F34" s="23"/>
      <c r="G34" s="24" t="n">
        <f aca="false">IF(OR(NOT(ISNUMBER($B$3)),NOT(ISNUMBER($E$3))),"",SUM(C34:F34))</f>
        <v>0</v>
      </c>
      <c r="H34" s="25" t="n">
        <f aca="false">IF(OR(NOT(ISNUMBER($B$3)),NOT(ISNUMBER($E$3))),"",H33+SUM(B34)-G34)</f>
        <v>6850</v>
      </c>
      <c r="I34" s="26"/>
    </row>
    <row r="35" customFormat="false" ht="15" hidden="false" customHeight="false" outlineLevel="0" collapsed="false">
      <c r="A35" s="22" t="n">
        <f aca="false">IF(ISNUMBER($B$3),$B$3+25,"")</f>
        <v>46352</v>
      </c>
      <c r="B35" s="23"/>
      <c r="C35" s="23"/>
      <c r="D35" s="23"/>
      <c r="E35" s="23"/>
      <c r="F35" s="23"/>
      <c r="G35" s="24" t="n">
        <f aca="false">IF(OR(NOT(ISNUMBER($B$3)),NOT(ISNUMBER($E$3))),"",SUM(C35:F35))</f>
        <v>0</v>
      </c>
      <c r="H35" s="25" t="n">
        <f aca="false">IF(OR(NOT(ISNUMBER($B$3)),NOT(ISNUMBER($E$3))),"",H34+SUM(B35)-G35)</f>
        <v>6850</v>
      </c>
      <c r="I35" s="26"/>
    </row>
    <row r="36" customFormat="false" ht="15" hidden="false" customHeight="false" outlineLevel="0" collapsed="false">
      <c r="A36" s="22" t="n">
        <f aca="false">IF(ISNUMBER($B$3),$B$3+26,"")</f>
        <v>46353</v>
      </c>
      <c r="B36" s="23"/>
      <c r="C36" s="23"/>
      <c r="D36" s="23"/>
      <c r="E36" s="23"/>
      <c r="F36" s="23"/>
      <c r="G36" s="24" t="n">
        <f aca="false">IF(OR(NOT(ISNUMBER($B$3)),NOT(ISNUMBER($E$3))),"",SUM(C36:F36))</f>
        <v>0</v>
      </c>
      <c r="H36" s="25" t="n">
        <f aca="false">IF(OR(NOT(ISNUMBER($B$3)),NOT(ISNUMBER($E$3))),"",H35+SUM(B36)-G36)</f>
        <v>6850</v>
      </c>
      <c r="I36" s="26"/>
    </row>
    <row r="37" customFormat="false" ht="15" hidden="false" customHeight="false" outlineLevel="0" collapsed="false">
      <c r="A37" s="22" t="n">
        <f aca="false">IF(ISNUMBER($B$3),$B$3+27,"")</f>
        <v>46354</v>
      </c>
      <c r="B37" s="23"/>
      <c r="C37" s="23"/>
      <c r="D37" s="23"/>
      <c r="E37" s="23"/>
      <c r="F37" s="23"/>
      <c r="G37" s="24" t="n">
        <f aca="false">IF(OR(NOT(ISNUMBER($B$3)),NOT(ISNUMBER($E$3))),"",SUM(C37:F37))</f>
        <v>0</v>
      </c>
      <c r="H37" s="25" t="n">
        <f aca="false">IF(OR(NOT(ISNUMBER($B$3)),NOT(ISNUMBER($E$3))),"",H36+SUM(B37)-G37)</f>
        <v>6850</v>
      </c>
      <c r="I37" s="26"/>
    </row>
    <row r="38" customFormat="false" ht="15" hidden="false" customHeight="false" outlineLevel="0" collapsed="false">
      <c r="A38" s="22" t="n">
        <f aca="false">IF(ISNUMBER($B$3),$B$3+28,"")</f>
        <v>46355</v>
      </c>
      <c r="B38" s="23"/>
      <c r="C38" s="23"/>
      <c r="D38" s="23"/>
      <c r="E38" s="23"/>
      <c r="F38" s="23"/>
      <c r="G38" s="24" t="n">
        <f aca="false">IF(OR(NOT(ISNUMBER($B$3)),NOT(ISNUMBER($E$3))),"",SUM(C38:F38))</f>
        <v>0</v>
      </c>
      <c r="H38" s="25" t="n">
        <f aca="false">IF(OR(NOT(ISNUMBER($B$3)),NOT(ISNUMBER($E$3))),"",H37+SUM(B38)-G38)</f>
        <v>6850</v>
      </c>
      <c r="I38" s="26"/>
    </row>
    <row r="39" customFormat="false" ht="15" hidden="false" customHeight="false" outlineLevel="0" collapsed="false">
      <c r="A39" s="22" t="n">
        <f aca="false">IF(ISNUMBER($B$3),$B$3+29,"")</f>
        <v>46356</v>
      </c>
      <c r="B39" s="23"/>
      <c r="C39" s="23"/>
      <c r="D39" s="23"/>
      <c r="E39" s="23"/>
      <c r="F39" s="23"/>
      <c r="G39" s="24" t="n">
        <f aca="false">IF(OR(NOT(ISNUMBER($B$3)),NOT(ISNUMBER($E$3))),"",SUM(C39:F39))</f>
        <v>0</v>
      </c>
      <c r="H39" s="25" t="n">
        <f aca="false">IF(OR(NOT(ISNUMBER($B$3)),NOT(ISNUMBER($E$3))),"",H38+SUM(B39)-G39)</f>
        <v>6850</v>
      </c>
      <c r="I39" s="2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LibreOffice/26.8.1.1$Linux_X86_64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2026-11-02T20:31:36Z</dcterms:created>
  <dc:creator>BetterMint</dc:creator>
  <dc:description/>
  <dc:language>en-US</dc:language>
  <cp:lastModifiedBy/>
  <dcterms:modified xsi:type="dcterms:W3CDTF">2026-11-02T20:31:37Z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