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name="Start Here" sheetId="1" state="visible" r:id="rId1"/>
    <sheet name="Cash Planner" sheetId="2" state="visible" r:id="rId2"/>
    <sheet name="Example" sheetId="3" state="visible" r:id="rId3"/>
  </sheets>
  <definedNames>
    <definedName name="_xlnm.Print_Area" localSheetId="0">'Start Here'!$A$1:$C$19</definedName>
    <definedName name="_xlnm.Print_Titles" localSheetId="1">'Cash Planner'!$1:$9</definedName>
    <definedName name="_xlnm.Print_Area" localSheetId="1">'Cash Planner'!$A$1:$I$39</definedName>
    <definedName name="_xlnm.Print_Titles" localSheetId="2">'Example'!$1:$9</definedName>
    <definedName name="_xlnm.Print_Area" localSheetId="2">'Example'!$A$1:$I$39</definedName>
  </definedNames>
  <calcPr calcId="124519" calcMode="auto" fullCalcOnLoad="1" refMode="A1" iterate="0" iterateCount="100" iterateDelta="0.0001" forceFullCalc="1"/>
</workbook>
</file>

<file path=xl/styles.xml><?xml version="1.0" encoding="utf-8"?>
<styleSheet xmlns="http://schemas.openxmlformats.org/spreadsheetml/2006/main">
  <numFmts count="7">
    <numFmt numFmtId="164" formatCode="mmm\ d&quot;, &quot;yyyy"/>
    <numFmt numFmtId="165" formatCode="\$#,##0.00;[RED]&quot;($&quot;#,##0.00\);\–"/>
    <numFmt numFmtId="166" formatCode="\$#,##0;[RED]&quot;($&quot;#,##0\);\–"/>
    <numFmt numFmtId="167" formatCode="ddd&quot;, &quot;mmm\ d"/>
    <numFmt numFmtId="168" formatCode="#,##0.00;[RED]\(#,##0.00\);\–"/>
    <numFmt numFmtId="169" formatCode="mmm d, yyyy"/>
    <numFmt numFmtId="170" formatCode="&quot;$&quot;#,##0;[Red](&quot;$&quot;#,##0);–"/>
  </numFmts>
  <fonts count="30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1D1418"/>
      <sz val="10"/>
    </font>
    <font>
      <name val="Arial"/>
      <charset val="1"/>
      <family val="2"/>
      <b val="1"/>
      <color rgb="FF1D1418"/>
      <sz val="15"/>
    </font>
    <font>
      <name val="Arial"/>
      <charset val="1"/>
      <family val="2"/>
      <color rgb="FF1D1418"/>
      <sz val="11"/>
    </font>
    <font>
      <name val="Arial"/>
      <charset val="1"/>
      <family val="2"/>
      <b val="1"/>
      <color rgb="FF1D1418"/>
      <sz val="11"/>
    </font>
    <font>
      <name val="Arial"/>
      <charset val="1"/>
      <family val="2"/>
      <b val="1"/>
      <color rgb="FF6B1838"/>
      <sz val="11"/>
    </font>
    <font>
      <name val="Arial"/>
      <charset val="1"/>
      <family val="2"/>
      <b val="1"/>
      <color rgb="FF1D1418"/>
      <sz val="14"/>
    </font>
    <font>
      <name val="Arial"/>
      <charset val="1"/>
      <family val="2"/>
      <color rgb="FF1D1418"/>
      <sz val="10"/>
    </font>
    <font>
      <name val="Arial"/>
      <charset val="1"/>
      <family val="2"/>
      <b val="1"/>
      <color rgb="FF1D1418"/>
      <sz val="9"/>
    </font>
    <font>
      <name val="Arial"/>
      <charset val="1"/>
      <family val="2"/>
      <b val="1"/>
      <color rgb="FF1D1418"/>
      <sz val="12"/>
    </font>
    <font>
      <name val="Arial"/>
      <charset val="1"/>
      <family val="2"/>
      <color rgb="FF6B1838"/>
      <sz val="9"/>
    </font>
    <font>
      <name val="Arial"/>
      <charset val="1"/>
      <family val="2"/>
      <color rgb="FF6B1838"/>
      <sz val="10"/>
    </font>
    <font>
      <name val="Arial"/>
      <charset val="1"/>
      <family val="2"/>
      <color rgb="FF5A3C48"/>
      <sz val="10"/>
    </font>
    <font>
      <name val="Arial"/>
      <family val="2"/>
      <sz val="10"/>
    </font>
    <font>
      <name val="Arial"/>
      <b val="1"/>
      <color rgb="00A14D4A"/>
      <sz val="11"/>
    </font>
    <font>
      <name val="Calibri"/>
      <family val="2"/>
      <color theme="10"/>
      <sz val="12"/>
      <scheme val="minor"/>
    </font>
    <font>
      <name val="Calibri"/>
      <color rgb="002B7561"/>
      <sz val="12"/>
      <u val="single"/>
    </font>
    <font>
      <name val="Aptos Display"/>
      <b val="1"/>
      <color rgb="FF1D1418"/>
      <sz val="17"/>
    </font>
    <font>
      <name val="Aptos Display"/>
      <b val="1"/>
      <color rgb="FF6B1838"/>
      <sz val="13"/>
    </font>
    <font>
      <name val="Aptos"/>
      <b val="1"/>
      <color rgb="FF6B1838"/>
      <sz val="10"/>
    </font>
    <font>
      <name val="Aptos"/>
      <color rgb="FF1D1418"/>
      <sz val="10"/>
    </font>
    <font>
      <name val="Aptos Display"/>
      <b val="1"/>
      <color rgb="FF1D1418"/>
      <sz val="13"/>
    </font>
    <font>
      <name val="Aptos"/>
      <color rgb="FF6B1838"/>
      <sz val="9"/>
    </font>
    <font>
      <name val="Aptos"/>
      <b val="1"/>
      <color rgb="FF1D1418"/>
      <sz val="8"/>
    </font>
    <font>
      <name val="Aptos"/>
      <b val="1"/>
      <color rgb="FF6B1838"/>
      <sz val="8"/>
    </font>
    <font>
      <name val="Aptos"/>
      <b val="1"/>
      <color rgb="FF1D1418"/>
      <sz val="10"/>
    </font>
    <font>
      <name val="Aptos"/>
      <color rgb="FF1D1418"/>
      <sz val="8"/>
    </font>
  </fonts>
  <fills count="16">
    <fill>
      <patternFill/>
    </fill>
    <fill>
      <patternFill patternType="gray125"/>
    </fill>
    <fill>
      <patternFill patternType="solid">
        <fgColor rgb="FFE3F4EC"/>
        <bgColor rgb="FFDDF3E8"/>
      </patternFill>
    </fill>
    <fill>
      <patternFill patternType="solid">
        <fgColor rgb="FFF6B8C8"/>
        <bgColor rgb="FFFF99CC"/>
      </patternFill>
    </fill>
    <fill>
      <patternFill patternType="solid">
        <fgColor rgb="FFF4887A"/>
        <bgColor rgb="FFFF99CC"/>
      </patternFill>
    </fill>
    <fill>
      <patternFill patternType="solid">
        <fgColor rgb="FFFCE9EE"/>
        <bgColor rgb="FFFFF0EA"/>
      </patternFill>
    </fill>
    <fill>
      <patternFill patternType="solid">
        <fgColor rgb="FFCDEBDD"/>
        <bgColor rgb="FFDDF3E8"/>
      </patternFill>
    </fill>
    <fill>
      <patternFill patternType="solid">
        <fgColor rgb="FFFFF0EA"/>
        <bgColor rgb="FFFCE9EE"/>
      </patternFill>
    </fill>
    <fill>
      <patternFill patternType="solid">
        <fgColor rgb="FFDDF3E8"/>
        <bgColor rgb="FFE3F4EC"/>
      </patternFill>
    </fill>
    <fill>
      <patternFill patternType="solid">
        <fgColor rgb="FFF4FBF7"/>
        <bgColor rgb="FFFDF6F8"/>
      </patternFill>
    </fill>
    <fill>
      <patternFill patternType="solid">
        <fgColor rgb="FFFDF6F8"/>
        <bgColor rgb="FFF4FBF7"/>
      </patternFill>
    </fill>
    <fill>
      <patternFill patternType="solid">
        <fgColor rgb="FFE3F4EC"/>
      </patternFill>
    </fill>
    <fill>
      <patternFill patternType="solid">
        <fgColor rgb="FFFCE9EE"/>
      </patternFill>
    </fill>
    <fill>
      <patternFill patternType="solid">
        <fgColor rgb="FFF6B8C8"/>
      </patternFill>
    </fill>
    <fill>
      <patternFill patternType="solid">
        <fgColor rgb="FFF4887A"/>
      </patternFill>
    </fill>
    <fill>
      <patternFill patternType="solid">
        <fgColor rgb="FFF4FBF7"/>
      </patternFill>
    </fill>
  </fills>
  <borders count="1">
    <border>
      <left/>
      <right/>
      <top/>
      <bottom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18" fillId="0" borderId="0"/>
  </cellStyleXfs>
  <cellXfs count="88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5" fillId="3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general" vertical="center"/>
    </xf>
    <xf numFmtId="0" fontId="7" fillId="2" borderId="0" applyAlignment="1" pivotButton="0" quotePrefix="0" xfId="0">
      <alignment horizontal="general" vertical="center"/>
    </xf>
    <xf numFmtId="0" fontId="8" fillId="0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general" vertical="center" wrapText="1"/>
    </xf>
    <xf numFmtId="0" fontId="7" fillId="4" borderId="0" applyAlignment="1" pivotButton="0" quotePrefix="0" xfId="0">
      <alignment horizontal="general" vertical="center"/>
    </xf>
    <xf numFmtId="0" fontId="7" fillId="4" borderId="0" applyAlignment="1" pivotButton="0" quotePrefix="0" xfId="0">
      <alignment horizontal="general" vertical="center" wrapText="1"/>
    </xf>
    <xf numFmtId="0" fontId="7" fillId="2" borderId="0" applyAlignment="1" pivotButton="0" quotePrefix="0" xfId="0">
      <alignment horizontal="general" vertical="center" wrapText="1"/>
    </xf>
    <xf numFmtId="0" fontId="8" fillId="5" borderId="0" applyAlignment="1" pivotButton="0" quotePrefix="0" xfId="0">
      <alignment horizontal="general" vertical="center"/>
    </xf>
    <xf numFmtId="0" fontId="8" fillId="5" borderId="0" applyAlignment="1" pivotButton="0" quotePrefix="0" xfId="0">
      <alignment horizontal="general" vertical="center" wrapText="1"/>
    </xf>
    <xf numFmtId="0" fontId="9" fillId="2" borderId="0" applyAlignment="1" pivotButton="0" quotePrefix="0" xfId="0">
      <alignment horizontal="general" vertical="center"/>
    </xf>
    <xf numFmtId="0" fontId="10" fillId="2" borderId="0" applyAlignment="1" pivotButton="0" quotePrefix="0" xfId="0">
      <alignment horizontal="general" vertical="center"/>
    </xf>
    <xf numFmtId="0" fontId="4" fillId="0" borderId="0" applyAlignment="1" pivotButton="0" quotePrefix="0" xfId="0">
      <alignment horizontal="general" vertical="center"/>
    </xf>
    <xf numFmtId="164" fontId="10" fillId="6" borderId="0" applyAlignment="1" pivotButton="0" quotePrefix="0" xfId="0">
      <alignment horizontal="general" vertical="center"/>
    </xf>
    <xf numFmtId="0" fontId="10" fillId="0" borderId="0" applyAlignment="1" pivotButton="0" quotePrefix="0" xfId="0">
      <alignment horizontal="general" vertical="center"/>
    </xf>
    <xf numFmtId="165" fontId="10" fillId="6" borderId="0" applyAlignment="1" pivotButton="0" quotePrefix="0" xfId="0">
      <alignment horizontal="general" vertical="center"/>
    </xf>
    <xf numFmtId="0" fontId="11" fillId="5" borderId="0" applyAlignment="1" pivotButton="0" quotePrefix="0" xfId="0">
      <alignment horizontal="general" vertical="center"/>
    </xf>
    <xf numFmtId="166" fontId="12" fillId="5" borderId="0" applyAlignment="1" pivotButton="0" quotePrefix="0" xfId="0">
      <alignment horizontal="left" vertical="center"/>
    </xf>
    <xf numFmtId="0" fontId="13" fillId="7" borderId="0" applyAlignment="1" pivotButton="0" quotePrefix="0" xfId="0">
      <alignment horizontal="general" vertical="center"/>
    </xf>
    <xf numFmtId="0" fontId="11" fillId="4" borderId="0" applyAlignment="1" pivotButton="0" quotePrefix="0" xfId="0">
      <alignment horizontal="general" vertical="center"/>
    </xf>
    <xf numFmtId="167" fontId="14" fillId="0" borderId="0" applyAlignment="1" pivotButton="0" quotePrefix="0" xfId="0">
      <alignment horizontal="general" vertical="center"/>
    </xf>
    <xf numFmtId="168" fontId="10" fillId="8" borderId="0" applyAlignment="1" pivotButton="0" quotePrefix="0" xfId="0">
      <alignment horizontal="right" vertical="center"/>
    </xf>
    <xf numFmtId="168" fontId="10" fillId="9" borderId="0" applyAlignment="1" pivotButton="0" quotePrefix="0" xfId="0">
      <alignment horizontal="right" vertical="center"/>
    </xf>
    <xf numFmtId="168" fontId="4" fillId="5" borderId="0" applyAlignment="1" pivotButton="0" quotePrefix="0" xfId="0">
      <alignment horizontal="right" vertical="center"/>
    </xf>
    <xf numFmtId="0" fontId="15" fillId="1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general" vertical="center"/>
    </xf>
    <xf numFmtId="0" fontId="5" fillId="3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general" vertical="center"/>
    </xf>
    <xf numFmtId="0" fontId="7" fillId="2" borderId="0" applyAlignment="1" pivotButton="0" quotePrefix="0" xfId="0">
      <alignment horizontal="general" vertical="center"/>
    </xf>
    <xf numFmtId="0" fontId="8" fillId="0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general" vertical="center" wrapText="1"/>
    </xf>
    <xf numFmtId="0" fontId="7" fillId="4" borderId="0" applyAlignment="1" pivotButton="0" quotePrefix="0" xfId="0">
      <alignment horizontal="general" vertical="center"/>
    </xf>
    <xf numFmtId="0" fontId="7" fillId="4" borderId="0" applyAlignment="1" pivotButton="0" quotePrefix="0" xfId="0">
      <alignment horizontal="general" vertical="center" wrapText="1"/>
    </xf>
    <xf numFmtId="0" fontId="7" fillId="2" borderId="0" applyAlignment="1" pivotButton="0" quotePrefix="0" xfId="0">
      <alignment horizontal="general" vertical="center" wrapText="1"/>
    </xf>
    <xf numFmtId="0" fontId="8" fillId="5" borderId="0" applyAlignment="1" pivotButton="0" quotePrefix="0" xfId="0">
      <alignment horizontal="general" vertical="center"/>
    </xf>
    <xf numFmtId="0" fontId="17" fillId="5" borderId="0" applyAlignment="1" pivotButton="0" quotePrefix="0" xfId="0">
      <alignment vertical="center" wrapText="1"/>
    </xf>
    <xf numFmtId="0" fontId="19" fillId="0" borderId="0" pivotButton="0" quotePrefix="0" xfId="6"/>
    <xf numFmtId="0" fontId="9" fillId="2" borderId="0" applyAlignment="1" pivotButton="0" quotePrefix="0" xfId="0">
      <alignment horizontal="general" vertical="center"/>
    </xf>
    <xf numFmtId="0" fontId="10" fillId="2" borderId="0" applyAlignment="1" pivotButton="0" quotePrefix="0" xfId="0">
      <alignment horizontal="general" vertical="center"/>
    </xf>
    <xf numFmtId="0" fontId="4" fillId="0" borderId="0" applyAlignment="1" pivotButton="0" quotePrefix="0" xfId="0">
      <alignment horizontal="general" vertical="center"/>
    </xf>
    <xf numFmtId="169" fontId="10" fillId="6" borderId="0" applyAlignment="1" applyProtection="1" pivotButton="0" quotePrefix="0" xfId="0">
      <alignment horizontal="general" vertical="center"/>
      <protection locked="0" hidden="0"/>
    </xf>
    <xf numFmtId="0" fontId="10" fillId="0" borderId="0" applyAlignment="1" pivotButton="0" quotePrefix="0" xfId="0">
      <alignment horizontal="general" vertical="center"/>
    </xf>
    <xf numFmtId="165" fontId="10" fillId="6" borderId="0" applyAlignment="1" applyProtection="1" pivotButton="0" quotePrefix="0" xfId="0">
      <alignment horizontal="general" vertical="center"/>
      <protection locked="0" hidden="0"/>
    </xf>
    <xf numFmtId="0" fontId="11" fillId="5" borderId="0" applyAlignment="1" pivotButton="0" quotePrefix="0" xfId="0">
      <alignment horizontal="general" vertical="center"/>
    </xf>
    <xf numFmtId="166" fontId="12" fillId="5" borderId="0" applyAlignment="1" pivotButton="0" quotePrefix="0" xfId="0">
      <alignment horizontal="left" vertical="center"/>
    </xf>
    <xf numFmtId="0" fontId="13" fillId="7" borderId="0" applyAlignment="1" pivotButton="0" quotePrefix="0" xfId="0">
      <alignment horizontal="general" vertical="center"/>
    </xf>
    <xf numFmtId="0" fontId="11" fillId="4" borderId="0" applyAlignment="1" pivotButton="0" quotePrefix="0" xfId="0">
      <alignment horizontal="general" vertical="center"/>
    </xf>
    <xf numFmtId="167" fontId="14" fillId="0" borderId="0" applyAlignment="1" pivotButton="0" quotePrefix="0" xfId="0">
      <alignment horizontal="general" vertical="center"/>
    </xf>
    <xf numFmtId="168" fontId="10" fillId="8" borderId="0" applyAlignment="1" applyProtection="1" pivotButton="0" quotePrefix="0" xfId="0">
      <alignment horizontal="right" vertical="center"/>
      <protection locked="0" hidden="0"/>
    </xf>
    <xf numFmtId="168" fontId="10" fillId="9" borderId="0" applyAlignment="1" pivotButton="0" quotePrefix="0" xfId="0">
      <alignment horizontal="right" vertical="center"/>
    </xf>
    <xf numFmtId="168" fontId="4" fillId="5" borderId="0" applyAlignment="1" pivotButton="0" quotePrefix="0" xfId="0">
      <alignment horizontal="right" vertical="center"/>
    </xf>
    <xf numFmtId="0" fontId="15" fillId="10" borderId="0" applyAlignment="1" applyProtection="1" pivotButton="0" quotePrefix="0" xfId="0">
      <alignment horizontal="general" vertical="center"/>
      <protection locked="0" hidden="0"/>
    </xf>
    <xf numFmtId="164" fontId="10" fillId="6" borderId="0" applyAlignment="1" applyProtection="1" pivotButton="0" quotePrefix="0" xfId="0">
      <alignment horizontal="general" vertical="center"/>
      <protection locked="0" hidden="0"/>
    </xf>
    <xf numFmtId="0" fontId="20" fillId="11" borderId="0" applyAlignment="1" pivotButton="0" quotePrefix="0" xfId="0">
      <alignment vertical="center" wrapText="1"/>
    </xf>
    <xf numFmtId="0" fontId="4" fillId="11" borderId="0" applyAlignment="1" pivotButton="0" quotePrefix="0" xfId="0">
      <alignment vertical="center" wrapText="1"/>
    </xf>
    <xf numFmtId="0" fontId="4" fillId="11" borderId="0" applyAlignment="1" pivotButton="0" quotePrefix="0" xfId="0">
      <alignment horizontal="general" vertical="center"/>
    </xf>
    <xf numFmtId="0" fontId="21" fillId="12" borderId="0" applyAlignment="1" pivotButton="0" quotePrefix="0" xfId="0">
      <alignment vertical="center" wrapText="1"/>
    </xf>
    <xf numFmtId="0" fontId="5" fillId="12" borderId="0" applyAlignment="1" pivotButton="0" quotePrefix="0" xfId="0">
      <alignment vertical="center" wrapText="1"/>
    </xf>
    <xf numFmtId="0" fontId="5" fillId="12" borderId="0" applyAlignment="1" pivotButton="0" quotePrefix="0" xfId="0">
      <alignment horizontal="general" vertical="center"/>
    </xf>
    <xf numFmtId="0" fontId="6" fillId="13" borderId="0" applyAlignment="1" pivotButton="0" quotePrefix="0" xfId="0">
      <alignment horizontal="general" vertical="center"/>
    </xf>
    <xf numFmtId="0" fontId="6" fillId="14" borderId="0" applyAlignment="1" pivotButton="0" quotePrefix="0" xfId="0">
      <alignment horizontal="general" vertical="center"/>
    </xf>
    <xf numFmtId="0" fontId="22" fillId="2" borderId="0" applyAlignment="1" pivotButton="0" quotePrefix="0" xfId="0">
      <alignment vertical="center" wrapText="1"/>
    </xf>
    <xf numFmtId="0" fontId="23" fillId="2" borderId="0" applyAlignment="1" pivotButton="0" quotePrefix="0" xfId="0">
      <alignment vertical="center" wrapText="1"/>
    </xf>
    <xf numFmtId="0" fontId="22" fillId="0" borderId="0" applyAlignment="1" pivotButton="0" quotePrefix="0" xfId="0">
      <alignment vertical="center" wrapText="1"/>
    </xf>
    <xf numFmtId="0" fontId="23" fillId="0" borderId="0" applyAlignment="1" pivotButton="0" quotePrefix="0" xfId="0">
      <alignment vertical="center" wrapText="1"/>
    </xf>
    <xf numFmtId="0" fontId="22" fillId="4" borderId="0" applyAlignment="1" pivotButton="0" quotePrefix="0" xfId="0">
      <alignment vertical="center" wrapText="1"/>
    </xf>
    <xf numFmtId="0" fontId="23" fillId="4" borderId="0" applyAlignment="1" pivotButton="0" quotePrefix="0" xfId="0">
      <alignment vertical="center" wrapText="1"/>
    </xf>
    <xf numFmtId="0" fontId="22" fillId="5" borderId="0" applyAlignment="1" pivotButton="0" quotePrefix="0" xfId="0">
      <alignment vertical="center" wrapText="1"/>
    </xf>
    <xf numFmtId="0" fontId="23" fillId="5" borderId="0" applyAlignment="1" pivotButton="0" quotePrefix="0" xfId="0">
      <alignment vertical="center" wrapText="1"/>
    </xf>
    <xf numFmtId="0" fontId="23" fillId="0" borderId="0" applyAlignment="1" pivotButton="0" quotePrefix="0" xfId="6">
      <alignment vertical="center" wrapText="1"/>
    </xf>
    <xf numFmtId="0" fontId="24" fillId="11" borderId="0" applyAlignment="1" pivotButton="0" quotePrefix="0" xfId="0">
      <alignment vertical="center"/>
    </xf>
    <xf numFmtId="0" fontId="24" fillId="11" borderId="0" applyAlignment="1" pivotButton="0" quotePrefix="0" xfId="0">
      <alignment vertical="center" wrapText="1"/>
    </xf>
    <xf numFmtId="0" fontId="25" fillId="11" borderId="0" applyAlignment="1" pivotButton="0" quotePrefix="0" xfId="0">
      <alignment vertical="center"/>
    </xf>
    <xf numFmtId="0" fontId="27" fillId="13" borderId="0" applyAlignment="1" pivotButton="0" quotePrefix="0" xfId="0">
      <alignment horizontal="center" vertical="center" wrapText="1"/>
    </xf>
    <xf numFmtId="0" fontId="27" fillId="14" borderId="0" applyAlignment="1" pivotButton="0" quotePrefix="0" xfId="0">
      <alignment horizontal="center" vertical="center" wrapText="1"/>
    </xf>
    <xf numFmtId="170" fontId="28" fillId="15" borderId="0" applyAlignment="1" pivotButton="0" quotePrefix="0" xfId="0">
      <alignment horizontal="center" vertical="center"/>
    </xf>
    <xf numFmtId="170" fontId="28" fillId="12" borderId="0" applyAlignment="1" pivotButton="0" quotePrefix="0" xfId="0">
      <alignment horizontal="center" vertical="center"/>
    </xf>
    <xf numFmtId="0" fontId="26" fillId="14" borderId="0" applyAlignment="1" pivotButton="0" quotePrefix="0" xfId="0">
      <alignment horizontal="center" vertical="center" wrapText="1"/>
    </xf>
    <xf numFmtId="0" fontId="26" fillId="13" borderId="0" applyAlignment="1" pivotButton="0" quotePrefix="0" xfId="0">
      <alignment horizontal="center" vertical="center" wrapText="1"/>
    </xf>
    <xf numFmtId="167" fontId="29" fillId="0" borderId="0" applyAlignment="1" pivotButton="0" quotePrefix="0" xfId="0">
      <alignment vertical="center" wrapText="1"/>
    </xf>
    <xf numFmtId="168" fontId="26" fillId="9" borderId="0" applyAlignment="1" pivotButton="0" quotePrefix="0" xfId="0">
      <alignment vertical="center"/>
    </xf>
    <xf numFmtId="168" fontId="26" fillId="5" borderId="0" applyAlignment="1" pivotButton="0" quotePrefix="0" xfId="0">
      <alignment vertical="center"/>
    </xf>
    <xf numFmtId="168" fontId="29" fillId="8" borderId="0" applyAlignment="1" applyProtection="1" pivotButton="0" quotePrefix="0" xfId="0">
      <alignment vertical="center"/>
      <protection locked="0" hidden="0"/>
    </xf>
    <xf numFmtId="0" fontId="29" fillId="10" borderId="0" applyAlignment="1" applyProtection="1" pivotButton="0" quotePrefix="0" xfId="0">
      <alignment vertical="center" wrapText="1"/>
      <protection locked="0" hidden="0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Hyperlink" xfId="6" builtinId="8" hidden="0"/>
  </cellStyles>
  <colors>
    <indexedColors>
      <rgbColor rgb="FF000000"/>
      <rgbColor rgb="FFF4FBF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0EA"/>
      <rgbColor rgb="FFDDF3E8"/>
      <rgbColor rgb="FF6B1838"/>
      <rgbColor rgb="FFF4887A"/>
      <rgbColor rgb="FF0066CC"/>
      <rgbColor rgb="FFFCE9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F4EC"/>
      <rgbColor rgb="FFCDEBDD"/>
      <rgbColor rgb="FFFDF6F8"/>
      <rgbColor rgb="FF99CCFF"/>
      <rgbColor rgb="FFFF99CC"/>
      <rgbColor rgb="FFCC99FF"/>
      <rgbColor rgb="FFF6B8C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D1418"/>
      <rgbColor rgb="FF993300"/>
      <rgbColor rgb="FF993366"/>
      <rgbColor rgb="FF333399"/>
      <rgbColor rgb="FF5A3C48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User</author>
  </authors>
  <commentList>
    <comment ref="E3" authorId="0" shapeId="0">
      <text>
        <t>Cash available at the start of the first day, before any cash in or out entered for that day. Include only accounts you plan here.</t>
      </text>
    </comment>
    <comment ref="A6" authorId="0" shapeId="0">
      <text>
        <t>Lowest projected end-of-day balance. Intraday lows are not captured.</t>
      </text>
    </comment>
    <comment ref="H9" authorId="0" shapeId="0">
      <text>
        <t>Projected cash = prior day closing (or opening cash for day 1) + cash received − cash paid. Blank daily entries count as zero.</t>
      </text>
    </comment>
  </commentList>
</comments>
</file>

<file path=xl/comments/comment2.xml><?xml version="1.0" encoding="utf-8"?>
<comments xmlns="http://schemas.openxmlformats.org/spreadsheetml/2006/main">
  <authors>
    <author>User</author>
  </authors>
  <commentList>
    <comment ref="E3" authorId="0" shapeId="0">
      <text>
        <t>Cash available at the start of the first day, before any cash in or out entered for that day. Include only accounts you plan here.</t>
      </text>
    </comment>
    <comment ref="A6" authorId="0" shapeId="0">
      <text>
        <t>Lowest projected end-of-day balance. Intraday lows are not captured.</t>
      </text>
    </comment>
    <comment ref="H9" authorId="0" shapeId="0">
      <text>
        <t>Projected cash = prior day closing (or opening cash for day 1) + cash received − cash paid. Blank daily entries count as zero.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www.morebettermint.com/services/controll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C19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31" customWidth="1" style="27" min="1" max="1"/>
    <col width="82" customWidth="1" style="27" min="2" max="2"/>
    <col width="12" customWidth="1" style="27" min="3" max="3"/>
  </cols>
  <sheetData>
    <row r="1" ht="30" customHeight="1" s="28">
      <c r="A1" s="57" t="inlineStr">
        <is>
          <t>BETTERMINT</t>
        </is>
      </c>
      <c r="B1" s="58" t="inlineStr">
        <is>
          <t>DETAILED RESOURCE</t>
        </is>
      </c>
      <c r="C1" s="59" t="n"/>
    </row>
    <row r="2" ht="27" customHeight="1" s="28">
      <c r="A2" s="60" t="inlineStr">
        <is>
          <t>DETAILED CASH PLANNER</t>
        </is>
      </c>
      <c r="B2" s="61" t="inlineStr">
        <is>
          <t>See what is coming in and going out</t>
        </is>
      </c>
      <c r="C2" s="62" t="n"/>
    </row>
    <row r="3" ht="7" customHeight="1" s="28">
      <c r="A3" s="63" t="n"/>
      <c r="B3" s="64" t="n"/>
      <c r="C3" s="63" t="n"/>
    </row>
    <row r="4" ht="27" customHeight="1" s="28">
      <c r="A4" s="65" t="inlineStr">
        <is>
          <t>START HERE</t>
        </is>
      </c>
      <c r="B4" s="66" t="inlineStr">
        <is>
          <t>A clearer view of the next 30 days</t>
        </is>
      </c>
      <c r="C4" s="32" t="n"/>
    </row>
    <row r="5" ht="34.5" customHeight="1" s="28">
      <c r="A5" s="67" t="inlineStr">
        <is>
          <t>1  Pick your starting point</t>
        </is>
      </c>
      <c r="B5" s="68" t="inlineStr">
        <is>
          <t>On the Cash Planner tab, enter a start date and the available cash balance for the beginning of that day.</t>
        </is>
      </c>
      <c r="C5" s="31" t="n"/>
    </row>
    <row r="6" ht="34.5" customHeight="1" s="28">
      <c r="A6" s="67" t="inlineStr">
        <is>
          <t>2  Add expected cash</t>
        </is>
      </c>
      <c r="B6" s="68" t="inlineStr">
        <is>
          <t>Enter expected receipts and payments on the dates you expect money to actually move—not invoice dates.</t>
        </is>
      </c>
      <c r="C6" s="31" t="n"/>
    </row>
    <row r="7" ht="34.5" customHeight="1" s="28">
      <c r="A7" s="67" t="inlineStr">
        <is>
          <t>3  Watch the balance</t>
        </is>
      </c>
      <c r="B7" s="68" t="inlineStr">
        <is>
          <t>The planner calculates a projected balance after each day, plus the lowest projected end-of-day balance.</t>
        </is>
      </c>
      <c r="C7" s="31" t="n"/>
    </row>
    <row r="8" ht="34.5" customHeight="1" s="28">
      <c r="A8" s="67" t="inlineStr">
        <is>
          <t>4  Update as plans change</t>
        </is>
      </c>
      <c r="B8" s="68" t="inlineStr">
        <is>
          <t>Review regularly. Replace estimates as timing becomes clearer; use the notes column for follow-up.</t>
        </is>
      </c>
      <c r="C8" s="31" t="n"/>
    </row>
    <row r="9" ht="22" customHeight="1" s="28">
      <c r="A9" s="31" t="n"/>
      <c r="B9" s="34" t="n"/>
      <c r="C9" s="31" t="n"/>
    </row>
    <row r="10" ht="27" customHeight="1" s="28">
      <c r="A10" s="69" t="inlineStr">
        <is>
          <t>IMPORTANT</t>
        </is>
      </c>
      <c r="B10" s="70" t="inlineStr">
        <is>
          <t>Use this as a planning tool, not a guarantee</t>
        </is>
      </c>
      <c r="C10" s="35" t="n"/>
    </row>
    <row r="11" ht="39" customHeight="1" s="28">
      <c r="A11" s="67" t="inlineStr">
        <is>
          <t>Blank is not zero</t>
        </is>
      </c>
      <c r="B11" s="68" t="inlineStr">
        <is>
          <t>Blank daily entries are treated as zero. Missing or late payments can make the forecast misleading.</t>
        </is>
      </c>
      <c r="C11" s="31" t="n"/>
    </row>
    <row r="12" ht="39" customHeight="1" s="28">
      <c r="A12" s="67" t="inlineStr">
        <is>
          <t>Avoid double-counting</t>
        </is>
      </c>
      <c r="B12" s="68" t="inlineStr">
        <is>
          <t>Include each cash movement once. Transfers between accounts already included in your opening balance are not new money in or out.</t>
        </is>
      </c>
      <c r="C12" s="31" t="n"/>
    </row>
    <row r="13" ht="39" customHeight="1" s="28">
      <c r="A13" s="67" t="inlineStr">
        <is>
          <t>Keep it consistent</t>
        </is>
      </c>
      <c r="B13" s="68" t="inlineStr">
        <is>
          <t>Enter positive amounts in the mint cells, including loan principal, taxes and owner draws when cash leaves the business.</t>
        </is>
      </c>
      <c r="C13" s="31" t="n"/>
    </row>
    <row r="14" ht="22" customHeight="1" s="28">
      <c r="A14" s="31" t="n"/>
      <c r="B14" s="34" t="n"/>
      <c r="C14" s="31" t="n"/>
    </row>
    <row r="15" ht="27" customHeight="1" s="28">
      <c r="A15" s="65" t="inlineStr">
        <is>
          <t>WORKBOOK KEY</t>
        </is>
      </c>
      <c r="B15" s="66" t="inlineStr">
        <is>
          <t>Mint cells = editable inputs  |  Dark text = calculations</t>
        </is>
      </c>
      <c r="C15" s="32" t="n"/>
    </row>
    <row r="16" ht="42" customHeight="1" s="28">
      <c r="A16" s="67" t="inlineStr">
        <is>
          <t>Try the example</t>
        </is>
      </c>
      <c r="B16" s="68" t="inlineStr">
        <is>
          <t>The Example tab uses fictional amounts and is separate from your own planner. A negative projected balance is a prompt to investigate—not a prediction.</t>
        </is>
      </c>
      <c r="C16" s="31" t="n"/>
    </row>
    <row r="17" ht="22" customHeight="1" s="28">
      <c r="A17" s="31" t="n"/>
      <c r="B17" s="34" t="n"/>
      <c r="C17" s="31" t="n"/>
    </row>
    <row r="18" ht="34" customHeight="1" s="28">
      <c r="A18" s="71" t="inlineStr">
        <is>
          <t/>
        </is>
      </c>
      <c r="B18" s="72" t="inlineStr">
        <is>
          <t/>
        </is>
      </c>
      <c r="C18" s="38" t="n"/>
    </row>
    <row r="19" ht="36.75" customHeight="1" s="28">
      <c r="A19" s="67" t="inlineStr">
        <is>
          <t>Need a second set of eyes?</t>
        </is>
      </c>
      <c r="B19" s="73" t="inlineStr">
        <is>
          <t>BetterMint can help with cash flow visibility and forecasting: morebettermint.com/services/controller</t>
        </is>
      </c>
      <c r="C19" s="31" t="n"/>
    </row>
  </sheetData>
  <hyperlinks>
    <hyperlink xmlns:r="http://schemas.openxmlformats.org/officeDocument/2006/relationships" ref="B19" r:id="rId1"/>
  </hyperlinks>
  <printOptions horizontalCentered="1" verticalCentered="0" headings="0" gridLines="0" gridLinesSet="1"/>
  <pageMargins left="0.35" right="0.35" top="0.45" bottom="0.45" header="0.5" footer="0.5"/>
  <pageSetup orientation="portrait" paperSize="1" scale="100" fitToHeight="1" fitToWidth="1" pageOrder="downThenOver" blackAndWhite="0" draft="0" horizontalDpi="300" verticalDpi="300" copies="1"/>
  <headerFooter>
    <oddHeader/>
    <oddFooter>&amp;CBETTERMINT  •  WORKING DRAFT FOR OWNER REVIEW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I3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9" topLeftCell="B10" activePane="bottomRight" state="frozen"/>
      <selection pane="topRight"/>
      <selection pane="bottomLeft"/>
      <selection pane="bottomRigh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baseColWidth="8" defaultColWidth="8.6796875" defaultRowHeight="15" customHeight="0" zeroHeight="0" outlineLevelRow="0"/>
  <cols>
    <col width="16" customWidth="1" style="27" min="1" max="1"/>
    <col width="17" customWidth="1" style="27" min="2" max="4"/>
    <col width="18" customWidth="1" style="27" min="5" max="5"/>
    <col width="17" customWidth="1" style="27" min="6" max="6"/>
    <col width="18" customWidth="1" style="27" min="7" max="7"/>
    <col width="19" customWidth="1" style="27" min="8" max="8"/>
    <col width="42" customWidth="1" style="27" min="9" max="9"/>
  </cols>
  <sheetData>
    <row r="1" ht="26" customHeight="1" s="28">
      <c r="A1" s="74" t="inlineStr">
        <is>
          <t>BETTERMINT  /  DETAILED 30-DAY CASH PLANNER</t>
        </is>
      </c>
      <c r="B1" s="75" t="n"/>
      <c r="C1" s="75" t="n"/>
      <c r="D1" s="75" t="n"/>
      <c r="E1" s="75" t="n"/>
      <c r="F1" s="75" t="n"/>
      <c r="G1" s="75" t="n"/>
      <c r="H1" s="75" t="n"/>
      <c r="I1" s="75" t="n"/>
    </row>
    <row r="2" ht="20" customHeight="1" s="28">
      <c r="A2" s="76" t="inlineStr">
        <is>
          <t>Plan cash when it moves, not when an invoice is issued.</t>
        </is>
      </c>
      <c r="B2" s="75" t="n"/>
      <c r="C2" s="75" t="n"/>
      <c r="D2" s="75" t="n"/>
      <c r="E2" s="75" t="n"/>
      <c r="F2" s="75" t="n"/>
      <c r="G2" s="75" t="n"/>
      <c r="H2" s="75" t="n"/>
      <c r="I2" s="75" t="n"/>
    </row>
    <row r="3" ht="24.75" customHeight="1" s="28">
      <c r="A3" s="43" t="inlineStr">
        <is>
          <t>Start date</t>
        </is>
      </c>
      <c r="B3" s="44" t="n"/>
      <c r="C3" s="45" t="n"/>
      <c r="D3" s="43" t="inlineStr">
        <is>
          <t>Start of day cash</t>
        </is>
      </c>
      <c r="E3" s="46" t="n"/>
      <c r="F3" s="45" t="n"/>
      <c r="G3" s="45" t="n"/>
      <c r="H3" s="45" t="n"/>
      <c r="I3" s="45" t="n"/>
    </row>
    <row r="4" ht="24.75" customHeight="1" s="28">
      <c r="A4" s="43" t="inlineStr">
        <is>
          <t>HOW TO USE</t>
        </is>
      </c>
      <c r="B4" s="45" t="inlineStr">
        <is>
          <t>Enter start date and available balance above, then add cash in and out below.</t>
        </is>
      </c>
      <c r="C4" s="45" t="n"/>
      <c r="D4" s="45" t="n"/>
      <c r="E4" s="45" t="n"/>
      <c r="F4" s="45" t="n"/>
      <c r="G4" s="45" t="n"/>
      <c r="H4" s="45" t="n"/>
      <c r="I4" s="45" t="n"/>
    </row>
    <row r="5" ht="24.75" customHeight="1" s="28">
      <c r="A5" s="45" t="n"/>
      <c r="B5" s="45" t="n"/>
      <c r="C5" s="45" t="n"/>
      <c r="D5" s="45" t="n"/>
      <c r="E5" s="45" t="n"/>
      <c r="F5" s="45" t="n"/>
      <c r="G5" s="45" t="n"/>
      <c r="H5" s="45" t="n"/>
      <c r="I5" s="45" t="n"/>
    </row>
    <row r="6" ht="27.75" customHeight="1" s="28">
      <c r="A6" s="77" t="inlineStr">
        <is>
          <t>LOWEST CASH</t>
        </is>
      </c>
      <c r="B6" s="47" t="n"/>
      <c r="C6" s="78" t="inlineStr">
        <is>
          <t>DAY 30 CASH</t>
        </is>
      </c>
      <c r="D6" s="47" t="n"/>
      <c r="E6" s="77" t="inlineStr">
        <is>
          <t>TOTAL CASH IN</t>
        </is>
      </c>
      <c r="F6" s="47" t="n"/>
      <c r="G6" s="78" t="inlineStr">
        <is>
          <t>TOTAL CASH OUT</t>
        </is>
      </c>
      <c r="H6" s="47" t="n"/>
      <c r="I6" s="47" t="n"/>
    </row>
    <row r="7" ht="24" customHeight="1" s="28">
      <c r="A7" s="79">
        <f>IF(OR(NOT(ISNUMBER(B3)),NOT(ISNUMBER(E3))),"",MIN(H10:H39))</f>
        <v/>
      </c>
      <c r="B7" s="47" t="n"/>
      <c r="C7" s="80">
        <f>IF(OR(NOT(ISNUMBER(B3)),NOT(ISNUMBER(E3))),"",H39)</f>
        <v/>
      </c>
      <c r="D7" s="47" t="n"/>
      <c r="E7" s="79">
        <f>IF(OR(NOT(ISNUMBER(B3)),NOT(ISNUMBER(E3))),"",SUM(B10:B39))</f>
        <v/>
      </c>
      <c r="F7" s="47" t="n"/>
      <c r="G7" s="80">
        <f>IF(OR(NOT(ISNUMBER(B3)),NOT(ISNUMBER(E3))),"",SUM(G10:G39))</f>
        <v/>
      </c>
      <c r="H7" s="47" t="n"/>
      <c r="I7" s="47" t="n"/>
    </row>
    <row r="8" ht="21.75" customHeight="1" s="28">
      <c r="A8" s="49" t="inlineStr">
        <is>
          <t>Blank daily cells count as zero. Add all expected cash movements; an incomplete forecast may look safer than it is.</t>
        </is>
      </c>
      <c r="B8" s="49" t="n"/>
      <c r="C8" s="49" t="n"/>
      <c r="D8" s="49" t="n"/>
      <c r="E8" s="49" t="n"/>
      <c r="F8" s="49" t="n"/>
      <c r="G8" s="49" t="n"/>
      <c r="H8" s="49" t="n"/>
      <c r="I8" s="49" t="n"/>
    </row>
    <row r="9" ht="28" customHeight="1" s="28">
      <c r="A9" s="81" t="inlineStr">
        <is>
          <t>DATE</t>
        </is>
      </c>
      <c r="B9" s="82" t="inlineStr">
        <is>
          <t>CASH IN</t>
        </is>
      </c>
      <c r="C9" s="81" t="inlineStr">
        <is>
          <t>BILLS / OPS</t>
        </is>
      </c>
      <c r="D9" s="82" t="inlineStr">
        <is>
          <t>PAYROLL</t>
        </is>
      </c>
      <c r="E9" s="81" t="inlineStr">
        <is>
          <t>DEBT / TAX</t>
        </is>
      </c>
      <c r="F9" s="82" t="inlineStr">
        <is>
          <t>OTHER OUT</t>
        </is>
      </c>
      <c r="G9" s="81" t="inlineStr">
        <is>
          <t>TOTAL OUT</t>
        </is>
      </c>
      <c r="H9" s="82" t="inlineStr">
        <is>
          <t>END-OF-DAY CASH</t>
        </is>
      </c>
      <c r="I9" s="81" t="inlineStr">
        <is>
          <t>NOTES / FOLLOW-UP</t>
        </is>
      </c>
    </row>
    <row r="10" ht="15" customHeight="1" s="28">
      <c r="A10" s="83">
        <f>IF(ISNUMBER($B$3),$B$3+0,"")</f>
        <v/>
      </c>
      <c r="B10" s="52" t="n"/>
      <c r="C10" s="52" t="n"/>
      <c r="D10" s="52" t="n"/>
      <c r="E10" s="52" t="n"/>
      <c r="F10" s="52" t="n"/>
      <c r="G10" s="84">
        <f>IF(OR(NOT(ISNUMBER($B$3)),NOT(ISNUMBER($E$3))),"",SUM(C10:F10))</f>
        <v/>
      </c>
      <c r="H10" s="85">
        <f>IF(OR(NOT(ISNUMBER($B$3)),NOT(ISNUMBER($E$3))),"",$E$3+SUM(B10)-G10)</f>
        <v/>
      </c>
      <c r="I10" s="55" t="n"/>
    </row>
    <row r="11" ht="15" customHeight="1" s="28">
      <c r="A11" s="83">
        <f>IF(ISNUMBER($B$3),$B$3+1,"")</f>
        <v/>
      </c>
      <c r="B11" s="52" t="n"/>
      <c r="C11" s="52" t="n"/>
      <c r="D11" s="52" t="n"/>
      <c r="E11" s="52" t="n"/>
      <c r="F11" s="52" t="n"/>
      <c r="G11" s="84">
        <f>IF(OR(NOT(ISNUMBER($B$3)),NOT(ISNUMBER($E$3))),"",SUM(C11:F11))</f>
        <v/>
      </c>
      <c r="H11" s="85">
        <f>IF(OR(NOT(ISNUMBER($B$3)),NOT(ISNUMBER($E$3))),"",H10+SUM(B11)-G11)</f>
        <v/>
      </c>
      <c r="I11" s="55" t="n"/>
    </row>
    <row r="12" ht="15" customHeight="1" s="28">
      <c r="A12" s="83">
        <f>IF(ISNUMBER($B$3),$B$3+2,"")</f>
        <v/>
      </c>
      <c r="B12" s="52" t="n"/>
      <c r="C12" s="52" t="n"/>
      <c r="D12" s="52" t="n"/>
      <c r="E12" s="52" t="n"/>
      <c r="F12" s="52" t="n"/>
      <c r="G12" s="84">
        <f>IF(OR(NOT(ISNUMBER($B$3)),NOT(ISNUMBER($E$3))),"",SUM(C12:F12))</f>
        <v/>
      </c>
      <c r="H12" s="85">
        <f>IF(OR(NOT(ISNUMBER($B$3)),NOT(ISNUMBER($E$3))),"",H11+SUM(B12)-G12)</f>
        <v/>
      </c>
      <c r="I12" s="55" t="n"/>
    </row>
    <row r="13" ht="15" customHeight="1" s="28">
      <c r="A13" s="83">
        <f>IF(ISNUMBER($B$3),$B$3+3,"")</f>
        <v/>
      </c>
      <c r="B13" s="52" t="n"/>
      <c r="C13" s="52" t="n"/>
      <c r="D13" s="52" t="n"/>
      <c r="E13" s="52" t="n"/>
      <c r="F13" s="52" t="n"/>
      <c r="G13" s="84">
        <f>IF(OR(NOT(ISNUMBER($B$3)),NOT(ISNUMBER($E$3))),"",SUM(C13:F13))</f>
        <v/>
      </c>
      <c r="H13" s="85">
        <f>IF(OR(NOT(ISNUMBER($B$3)),NOT(ISNUMBER($E$3))),"",H12+SUM(B13)-G13)</f>
        <v/>
      </c>
      <c r="I13" s="55" t="n"/>
    </row>
    <row r="14" ht="15" customHeight="1" s="28">
      <c r="A14" s="83">
        <f>IF(ISNUMBER($B$3),$B$3+4,"")</f>
        <v/>
      </c>
      <c r="B14" s="52" t="n"/>
      <c r="C14" s="52" t="n"/>
      <c r="D14" s="52" t="n"/>
      <c r="E14" s="52" t="n"/>
      <c r="F14" s="52" t="n"/>
      <c r="G14" s="84">
        <f>IF(OR(NOT(ISNUMBER($B$3)),NOT(ISNUMBER($E$3))),"",SUM(C14:F14))</f>
        <v/>
      </c>
      <c r="H14" s="85">
        <f>IF(OR(NOT(ISNUMBER($B$3)),NOT(ISNUMBER($E$3))),"",H13+SUM(B14)-G14)</f>
        <v/>
      </c>
      <c r="I14" s="55" t="n"/>
    </row>
    <row r="15" ht="15" customHeight="1" s="28">
      <c r="A15" s="83">
        <f>IF(ISNUMBER($B$3),$B$3+5,"")</f>
        <v/>
      </c>
      <c r="B15" s="52" t="n"/>
      <c r="C15" s="52" t="n"/>
      <c r="D15" s="52" t="n"/>
      <c r="E15" s="52" t="n"/>
      <c r="F15" s="52" t="n"/>
      <c r="G15" s="84">
        <f>IF(OR(NOT(ISNUMBER($B$3)),NOT(ISNUMBER($E$3))),"",SUM(C15:F15))</f>
        <v/>
      </c>
      <c r="H15" s="85">
        <f>IF(OR(NOT(ISNUMBER($B$3)),NOT(ISNUMBER($E$3))),"",H14+SUM(B15)-G15)</f>
        <v/>
      </c>
      <c r="I15" s="55" t="n"/>
    </row>
    <row r="16" ht="15" customHeight="1" s="28">
      <c r="A16" s="83">
        <f>IF(ISNUMBER($B$3),$B$3+6,"")</f>
        <v/>
      </c>
      <c r="B16" s="52" t="n"/>
      <c r="C16" s="52" t="n"/>
      <c r="D16" s="52" t="n"/>
      <c r="E16" s="52" t="n"/>
      <c r="F16" s="52" t="n"/>
      <c r="G16" s="84">
        <f>IF(OR(NOT(ISNUMBER($B$3)),NOT(ISNUMBER($E$3))),"",SUM(C16:F16))</f>
        <v/>
      </c>
      <c r="H16" s="85">
        <f>IF(OR(NOT(ISNUMBER($B$3)),NOT(ISNUMBER($E$3))),"",H15+SUM(B16)-G16)</f>
        <v/>
      </c>
      <c r="I16" s="55" t="n"/>
    </row>
    <row r="17" ht="15" customHeight="1" s="28">
      <c r="A17" s="83">
        <f>IF(ISNUMBER($B$3),$B$3+7,"")</f>
        <v/>
      </c>
      <c r="B17" s="52" t="n"/>
      <c r="C17" s="52" t="n"/>
      <c r="D17" s="52" t="n"/>
      <c r="E17" s="52" t="n"/>
      <c r="F17" s="52" t="n"/>
      <c r="G17" s="84">
        <f>IF(OR(NOT(ISNUMBER($B$3)),NOT(ISNUMBER($E$3))),"",SUM(C17:F17))</f>
        <v/>
      </c>
      <c r="H17" s="85">
        <f>IF(OR(NOT(ISNUMBER($B$3)),NOT(ISNUMBER($E$3))),"",H16+SUM(B17)-G17)</f>
        <v/>
      </c>
      <c r="I17" s="55" t="n"/>
    </row>
    <row r="18" ht="15" customHeight="1" s="28">
      <c r="A18" s="83">
        <f>IF(ISNUMBER($B$3),$B$3+8,"")</f>
        <v/>
      </c>
      <c r="B18" s="52" t="n"/>
      <c r="C18" s="52" t="n"/>
      <c r="D18" s="52" t="n"/>
      <c r="E18" s="52" t="n"/>
      <c r="F18" s="52" t="n"/>
      <c r="G18" s="84">
        <f>IF(OR(NOT(ISNUMBER($B$3)),NOT(ISNUMBER($E$3))),"",SUM(C18:F18))</f>
        <v/>
      </c>
      <c r="H18" s="85">
        <f>IF(OR(NOT(ISNUMBER($B$3)),NOT(ISNUMBER($E$3))),"",H17+SUM(B18)-G18)</f>
        <v/>
      </c>
      <c r="I18" s="55" t="n"/>
    </row>
    <row r="19" ht="15" customHeight="1" s="28">
      <c r="A19" s="83">
        <f>IF(ISNUMBER($B$3),$B$3+9,"")</f>
        <v/>
      </c>
      <c r="B19" s="52" t="n"/>
      <c r="C19" s="52" t="n"/>
      <c r="D19" s="52" t="n"/>
      <c r="E19" s="52" t="n"/>
      <c r="F19" s="52" t="n"/>
      <c r="G19" s="84">
        <f>IF(OR(NOT(ISNUMBER($B$3)),NOT(ISNUMBER($E$3))),"",SUM(C19:F19))</f>
        <v/>
      </c>
      <c r="H19" s="85">
        <f>IF(OR(NOT(ISNUMBER($B$3)),NOT(ISNUMBER($E$3))),"",H18+SUM(B19)-G19)</f>
        <v/>
      </c>
      <c r="I19" s="55" t="n"/>
    </row>
    <row r="20" ht="15" customHeight="1" s="28">
      <c r="A20" s="83">
        <f>IF(ISNUMBER($B$3),$B$3+10,"")</f>
        <v/>
      </c>
      <c r="B20" s="52" t="n"/>
      <c r="C20" s="52" t="n"/>
      <c r="D20" s="52" t="n"/>
      <c r="E20" s="52" t="n"/>
      <c r="F20" s="52" t="n"/>
      <c r="G20" s="84">
        <f>IF(OR(NOT(ISNUMBER($B$3)),NOT(ISNUMBER($E$3))),"",SUM(C20:F20))</f>
        <v/>
      </c>
      <c r="H20" s="85">
        <f>IF(OR(NOT(ISNUMBER($B$3)),NOT(ISNUMBER($E$3))),"",H19+SUM(B20)-G20)</f>
        <v/>
      </c>
      <c r="I20" s="55" t="n"/>
    </row>
    <row r="21" ht="15" customHeight="1" s="28">
      <c r="A21" s="83">
        <f>IF(ISNUMBER($B$3),$B$3+11,"")</f>
        <v/>
      </c>
      <c r="B21" s="52" t="n"/>
      <c r="C21" s="52" t="n"/>
      <c r="D21" s="52" t="n"/>
      <c r="E21" s="52" t="n"/>
      <c r="F21" s="52" t="n"/>
      <c r="G21" s="84">
        <f>IF(OR(NOT(ISNUMBER($B$3)),NOT(ISNUMBER($E$3))),"",SUM(C21:F21))</f>
        <v/>
      </c>
      <c r="H21" s="85">
        <f>IF(OR(NOT(ISNUMBER($B$3)),NOT(ISNUMBER($E$3))),"",H20+SUM(B21)-G21)</f>
        <v/>
      </c>
      <c r="I21" s="55" t="n"/>
    </row>
    <row r="22" ht="15" customHeight="1" s="28">
      <c r="A22" s="83">
        <f>IF(ISNUMBER($B$3),$B$3+12,"")</f>
        <v/>
      </c>
      <c r="B22" s="52" t="n"/>
      <c r="C22" s="52" t="n"/>
      <c r="D22" s="52" t="n"/>
      <c r="E22" s="52" t="n"/>
      <c r="F22" s="52" t="n"/>
      <c r="G22" s="84">
        <f>IF(OR(NOT(ISNUMBER($B$3)),NOT(ISNUMBER($E$3))),"",SUM(C22:F22))</f>
        <v/>
      </c>
      <c r="H22" s="85">
        <f>IF(OR(NOT(ISNUMBER($B$3)),NOT(ISNUMBER($E$3))),"",H21+SUM(B22)-G22)</f>
        <v/>
      </c>
      <c r="I22" s="55" t="n"/>
    </row>
    <row r="23" ht="15" customHeight="1" s="28">
      <c r="A23" s="83">
        <f>IF(ISNUMBER($B$3),$B$3+13,"")</f>
        <v/>
      </c>
      <c r="B23" s="52" t="n"/>
      <c r="C23" s="52" t="n"/>
      <c r="D23" s="52" t="n"/>
      <c r="E23" s="52" t="n"/>
      <c r="F23" s="52" t="n"/>
      <c r="G23" s="84">
        <f>IF(OR(NOT(ISNUMBER($B$3)),NOT(ISNUMBER($E$3))),"",SUM(C23:F23))</f>
        <v/>
      </c>
      <c r="H23" s="85">
        <f>IF(OR(NOT(ISNUMBER($B$3)),NOT(ISNUMBER($E$3))),"",H22+SUM(B23)-G23)</f>
        <v/>
      </c>
      <c r="I23" s="55" t="n"/>
    </row>
    <row r="24" ht="15" customHeight="1" s="28">
      <c r="A24" s="83">
        <f>IF(ISNUMBER($B$3),$B$3+14,"")</f>
        <v/>
      </c>
      <c r="B24" s="52" t="n"/>
      <c r="C24" s="52" t="n"/>
      <c r="D24" s="52" t="n"/>
      <c r="E24" s="52" t="n"/>
      <c r="F24" s="52" t="n"/>
      <c r="G24" s="84">
        <f>IF(OR(NOT(ISNUMBER($B$3)),NOT(ISNUMBER($E$3))),"",SUM(C24:F24))</f>
        <v/>
      </c>
      <c r="H24" s="85">
        <f>IF(OR(NOT(ISNUMBER($B$3)),NOT(ISNUMBER($E$3))),"",H23+SUM(B24)-G24)</f>
        <v/>
      </c>
      <c r="I24" s="55" t="n"/>
    </row>
    <row r="25" ht="15" customHeight="1" s="28">
      <c r="A25" s="83">
        <f>IF(ISNUMBER($B$3),$B$3+15,"")</f>
        <v/>
      </c>
      <c r="B25" s="52" t="n"/>
      <c r="C25" s="52" t="n"/>
      <c r="D25" s="52" t="n"/>
      <c r="E25" s="52" t="n"/>
      <c r="F25" s="52" t="n"/>
      <c r="G25" s="84">
        <f>IF(OR(NOT(ISNUMBER($B$3)),NOT(ISNUMBER($E$3))),"",SUM(C25:F25))</f>
        <v/>
      </c>
      <c r="H25" s="85">
        <f>IF(OR(NOT(ISNUMBER($B$3)),NOT(ISNUMBER($E$3))),"",H24+SUM(B25)-G25)</f>
        <v/>
      </c>
      <c r="I25" s="55" t="n"/>
    </row>
    <row r="26" ht="15" customHeight="1" s="28">
      <c r="A26" s="83">
        <f>IF(ISNUMBER($B$3),$B$3+16,"")</f>
        <v/>
      </c>
      <c r="B26" s="52" t="n"/>
      <c r="C26" s="52" t="n"/>
      <c r="D26" s="52" t="n"/>
      <c r="E26" s="52" t="n"/>
      <c r="F26" s="52" t="n"/>
      <c r="G26" s="84">
        <f>IF(OR(NOT(ISNUMBER($B$3)),NOT(ISNUMBER($E$3))),"",SUM(C26:F26))</f>
        <v/>
      </c>
      <c r="H26" s="85">
        <f>IF(OR(NOT(ISNUMBER($B$3)),NOT(ISNUMBER($E$3))),"",H25+SUM(B26)-G26)</f>
        <v/>
      </c>
      <c r="I26" s="55" t="n"/>
    </row>
    <row r="27" ht="15" customHeight="1" s="28">
      <c r="A27" s="83">
        <f>IF(ISNUMBER($B$3),$B$3+17,"")</f>
        <v/>
      </c>
      <c r="B27" s="52" t="n"/>
      <c r="C27" s="52" t="n"/>
      <c r="D27" s="52" t="n"/>
      <c r="E27" s="52" t="n"/>
      <c r="F27" s="52" t="n"/>
      <c r="G27" s="84">
        <f>IF(OR(NOT(ISNUMBER($B$3)),NOT(ISNUMBER($E$3))),"",SUM(C27:F27))</f>
        <v/>
      </c>
      <c r="H27" s="85">
        <f>IF(OR(NOT(ISNUMBER($B$3)),NOT(ISNUMBER($E$3))),"",H26+SUM(B27)-G27)</f>
        <v/>
      </c>
      <c r="I27" s="55" t="n"/>
    </row>
    <row r="28" ht="15" customHeight="1" s="28">
      <c r="A28" s="83">
        <f>IF(ISNUMBER($B$3),$B$3+18,"")</f>
        <v/>
      </c>
      <c r="B28" s="52" t="n"/>
      <c r="C28" s="52" t="n"/>
      <c r="D28" s="52" t="n"/>
      <c r="E28" s="52" t="n"/>
      <c r="F28" s="52" t="n"/>
      <c r="G28" s="84">
        <f>IF(OR(NOT(ISNUMBER($B$3)),NOT(ISNUMBER($E$3))),"",SUM(C28:F28))</f>
        <v/>
      </c>
      <c r="H28" s="85">
        <f>IF(OR(NOT(ISNUMBER($B$3)),NOT(ISNUMBER($E$3))),"",H27+SUM(B28)-G28)</f>
        <v/>
      </c>
      <c r="I28" s="55" t="n"/>
    </row>
    <row r="29" ht="15" customHeight="1" s="28">
      <c r="A29" s="83">
        <f>IF(ISNUMBER($B$3),$B$3+19,"")</f>
        <v/>
      </c>
      <c r="B29" s="52" t="n"/>
      <c r="C29" s="52" t="n"/>
      <c r="D29" s="52" t="n"/>
      <c r="E29" s="52" t="n"/>
      <c r="F29" s="52" t="n"/>
      <c r="G29" s="84">
        <f>IF(OR(NOT(ISNUMBER($B$3)),NOT(ISNUMBER($E$3))),"",SUM(C29:F29))</f>
        <v/>
      </c>
      <c r="H29" s="85">
        <f>IF(OR(NOT(ISNUMBER($B$3)),NOT(ISNUMBER($E$3))),"",H28+SUM(B29)-G29)</f>
        <v/>
      </c>
      <c r="I29" s="55" t="n"/>
    </row>
    <row r="30" ht="15" customHeight="1" s="28">
      <c r="A30" s="83">
        <f>IF(ISNUMBER($B$3),$B$3+20,"")</f>
        <v/>
      </c>
      <c r="B30" s="52" t="n"/>
      <c r="C30" s="52" t="n"/>
      <c r="D30" s="52" t="n"/>
      <c r="E30" s="52" t="n"/>
      <c r="F30" s="52" t="n"/>
      <c r="G30" s="84">
        <f>IF(OR(NOT(ISNUMBER($B$3)),NOT(ISNUMBER($E$3))),"",SUM(C30:F30))</f>
        <v/>
      </c>
      <c r="H30" s="85">
        <f>IF(OR(NOT(ISNUMBER($B$3)),NOT(ISNUMBER($E$3))),"",H29+SUM(B30)-G30)</f>
        <v/>
      </c>
      <c r="I30" s="55" t="n"/>
    </row>
    <row r="31" ht="15" customHeight="1" s="28">
      <c r="A31" s="83">
        <f>IF(ISNUMBER($B$3),$B$3+21,"")</f>
        <v/>
      </c>
      <c r="B31" s="52" t="n"/>
      <c r="C31" s="52" t="n"/>
      <c r="D31" s="52" t="n"/>
      <c r="E31" s="52" t="n"/>
      <c r="F31" s="52" t="n"/>
      <c r="G31" s="84">
        <f>IF(OR(NOT(ISNUMBER($B$3)),NOT(ISNUMBER($E$3))),"",SUM(C31:F31))</f>
        <v/>
      </c>
      <c r="H31" s="85">
        <f>IF(OR(NOT(ISNUMBER($B$3)),NOT(ISNUMBER($E$3))),"",H30+SUM(B31)-G31)</f>
        <v/>
      </c>
      <c r="I31" s="55" t="n"/>
    </row>
    <row r="32" ht="15" customHeight="1" s="28">
      <c r="A32" s="83">
        <f>IF(ISNUMBER($B$3),$B$3+22,"")</f>
        <v/>
      </c>
      <c r="B32" s="52" t="n"/>
      <c r="C32" s="52" t="n"/>
      <c r="D32" s="52" t="n"/>
      <c r="E32" s="52" t="n"/>
      <c r="F32" s="52" t="n"/>
      <c r="G32" s="84">
        <f>IF(OR(NOT(ISNUMBER($B$3)),NOT(ISNUMBER($E$3))),"",SUM(C32:F32))</f>
        <v/>
      </c>
      <c r="H32" s="85">
        <f>IF(OR(NOT(ISNUMBER($B$3)),NOT(ISNUMBER($E$3))),"",H31+SUM(B32)-G32)</f>
        <v/>
      </c>
      <c r="I32" s="55" t="n"/>
    </row>
    <row r="33" ht="15" customHeight="1" s="28">
      <c r="A33" s="83">
        <f>IF(ISNUMBER($B$3),$B$3+23,"")</f>
        <v/>
      </c>
      <c r="B33" s="52" t="n"/>
      <c r="C33" s="52" t="n"/>
      <c r="D33" s="52" t="n"/>
      <c r="E33" s="52" t="n"/>
      <c r="F33" s="52" t="n"/>
      <c r="G33" s="84">
        <f>IF(OR(NOT(ISNUMBER($B$3)),NOT(ISNUMBER($E$3))),"",SUM(C33:F33))</f>
        <v/>
      </c>
      <c r="H33" s="85">
        <f>IF(OR(NOT(ISNUMBER($B$3)),NOT(ISNUMBER($E$3))),"",H32+SUM(B33)-G33)</f>
        <v/>
      </c>
      <c r="I33" s="55" t="n"/>
    </row>
    <row r="34" ht="15" customHeight="1" s="28">
      <c r="A34" s="83">
        <f>IF(ISNUMBER($B$3),$B$3+24,"")</f>
        <v/>
      </c>
      <c r="B34" s="52" t="n"/>
      <c r="C34" s="52" t="n"/>
      <c r="D34" s="52" t="n"/>
      <c r="E34" s="52" t="n"/>
      <c r="F34" s="52" t="n"/>
      <c r="G34" s="84">
        <f>IF(OR(NOT(ISNUMBER($B$3)),NOT(ISNUMBER($E$3))),"",SUM(C34:F34))</f>
        <v/>
      </c>
      <c r="H34" s="85">
        <f>IF(OR(NOT(ISNUMBER($B$3)),NOT(ISNUMBER($E$3))),"",H33+SUM(B34)-G34)</f>
        <v/>
      </c>
      <c r="I34" s="55" t="n"/>
    </row>
    <row r="35" ht="15" customHeight="1" s="28">
      <c r="A35" s="83">
        <f>IF(ISNUMBER($B$3),$B$3+25,"")</f>
        <v/>
      </c>
      <c r="B35" s="52" t="n"/>
      <c r="C35" s="52" t="n"/>
      <c r="D35" s="52" t="n"/>
      <c r="E35" s="52" t="n"/>
      <c r="F35" s="52" t="n"/>
      <c r="G35" s="84">
        <f>IF(OR(NOT(ISNUMBER($B$3)),NOT(ISNUMBER($E$3))),"",SUM(C35:F35))</f>
        <v/>
      </c>
      <c r="H35" s="85">
        <f>IF(OR(NOT(ISNUMBER($B$3)),NOT(ISNUMBER($E$3))),"",H34+SUM(B35)-G35)</f>
        <v/>
      </c>
      <c r="I35" s="55" t="n"/>
    </row>
    <row r="36" ht="15" customHeight="1" s="28">
      <c r="A36" s="83">
        <f>IF(ISNUMBER($B$3),$B$3+26,"")</f>
        <v/>
      </c>
      <c r="B36" s="52" t="n"/>
      <c r="C36" s="52" t="n"/>
      <c r="D36" s="52" t="n"/>
      <c r="E36" s="52" t="n"/>
      <c r="F36" s="52" t="n"/>
      <c r="G36" s="84">
        <f>IF(OR(NOT(ISNUMBER($B$3)),NOT(ISNUMBER($E$3))),"",SUM(C36:F36))</f>
        <v/>
      </c>
      <c r="H36" s="85">
        <f>IF(OR(NOT(ISNUMBER($B$3)),NOT(ISNUMBER($E$3))),"",H35+SUM(B36)-G36)</f>
        <v/>
      </c>
      <c r="I36" s="55" t="n"/>
    </row>
    <row r="37" ht="15" customHeight="1" s="28">
      <c r="A37" s="83">
        <f>IF(ISNUMBER($B$3),$B$3+27,"")</f>
        <v/>
      </c>
      <c r="B37" s="52" t="n"/>
      <c r="C37" s="52" t="n"/>
      <c r="D37" s="52" t="n"/>
      <c r="E37" s="52" t="n"/>
      <c r="F37" s="52" t="n"/>
      <c r="G37" s="84">
        <f>IF(OR(NOT(ISNUMBER($B$3)),NOT(ISNUMBER($E$3))),"",SUM(C37:F37))</f>
        <v/>
      </c>
      <c r="H37" s="85">
        <f>IF(OR(NOT(ISNUMBER($B$3)),NOT(ISNUMBER($E$3))),"",H36+SUM(B37)-G37)</f>
        <v/>
      </c>
      <c r="I37" s="55" t="n"/>
    </row>
    <row r="38" ht="15" customHeight="1" s="28">
      <c r="A38" s="83">
        <f>IF(ISNUMBER($B$3),$B$3+28,"")</f>
        <v/>
      </c>
      <c r="B38" s="52" t="n"/>
      <c r="C38" s="52" t="n"/>
      <c r="D38" s="52" t="n"/>
      <c r="E38" s="52" t="n"/>
      <c r="F38" s="52" t="n"/>
      <c r="G38" s="84">
        <f>IF(OR(NOT(ISNUMBER($B$3)),NOT(ISNUMBER($E$3))),"",SUM(C38:F38))</f>
        <v/>
      </c>
      <c r="H38" s="85">
        <f>IF(OR(NOT(ISNUMBER($B$3)),NOT(ISNUMBER($E$3))),"",H37+SUM(B38)-G38)</f>
        <v/>
      </c>
      <c r="I38" s="55" t="n"/>
    </row>
    <row r="39" ht="15" customHeight="1" s="28">
      <c r="A39" s="83">
        <f>IF(ISNUMBER($B$3),$B$3+29,"")</f>
        <v/>
      </c>
      <c r="B39" s="52" t="n"/>
      <c r="C39" s="52" t="n"/>
      <c r="D39" s="52" t="n"/>
      <c r="E39" s="52" t="n"/>
      <c r="F39" s="52" t="n"/>
      <c r="G39" s="84">
        <f>IF(OR(NOT(ISNUMBER($B$3)),NOT(ISNUMBER($E$3))),"",SUM(C39:F39))</f>
        <v/>
      </c>
      <c r="H39" s="85">
        <f>IF(OR(NOT(ISNUMBER($B$3)),NOT(ISNUMBER($E$3))),"",H38+SUM(B39)-G39)</f>
        <v/>
      </c>
      <c r="I39" s="55" t="n"/>
    </row>
  </sheetData>
  <sheetProtection selectLockedCells="0" selectUnlockedCells="1" sheet="1" objects="0" insertRows="1" insertHyperlinks="1" autoFilter="1" scenarios="0" formatColumns="1" deleteColumns="1" insertColumns="1" pivotTables="1" deleteRows="1" formatCells="1" formatRows="1" sort="1"/>
  <mergeCells count="2">
    <mergeCell ref="A1:I1"/>
    <mergeCell ref="A2:I2"/>
  </mergeCells>
  <dataValidations count="4">
    <dataValidation sqref="E3" showDropDown="0" showInputMessage="1" showErrorMessage="1" allowBlank="1" errorTitle="Enter an amount" error="Enter a zero or positive cash amount. Enter outflows as positive amounts." promptTitle="Cash amount" prompt="Enter expected cash received or paid as a positive amount." type="decimal" operator="between">
      <formula1>0</formula1>
      <formula2>1000000000000</formula2>
    </dataValidation>
    <dataValidation sqref="B10:B39" showDropDown="0" showInputMessage="1" showErrorMessage="1" allowBlank="1" errorTitle="Enter an amount" error="Enter a zero or positive cash amount. Enter outflows as positive amounts." promptTitle="Cash amount" prompt="Enter expected cash received or paid as a positive amount." type="decimal" operator="between">
      <formula1>0</formula1>
      <formula2>1000000000000</formula2>
    </dataValidation>
    <dataValidation sqref="C10:F39" showDropDown="0" showInputMessage="1" showErrorMessage="1" allowBlank="1" errorTitle="Enter an amount" error="Enter a zero or positive cash amount. Enter outflows as positive amounts." promptTitle="Cash amount" prompt="Enter expected cash received or paid as a positive amount." type="decimal" operator="between">
      <formula1>0</formula1>
      <formula2>1000000000000</formula2>
    </dataValidation>
    <dataValidation sqref="B3" showDropDown="0" showInputMessage="0" showErrorMessage="1" allowBlank="0" errorTitle="Enter a valid start date" error="Choose a date from 2000 through 2099." type="date" operator="between">
      <formula1>DATE(2000,1,1)</formula1>
      <formula2>DATE(2099,12,31)</formula2>
    </dataValidation>
  </dataValidations>
  <printOptions horizontalCentered="0" verticalCentered="0" headings="0" gridLines="0" gridLinesSet="1"/>
  <pageMargins left="0.35" right="0.35" top="0.45" bottom="0.45" header="0.5" footer="0.5"/>
  <pageSetup orientation="landscape" paperSize="1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I3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9" topLeftCell="B10" activePane="bottomRight" state="frozen"/>
      <selection pane="topRight"/>
      <selection pane="bottomLeft"/>
      <selection pane="bottomRigh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baseColWidth="8" defaultColWidth="8.6796875" defaultRowHeight="15" customHeight="0" zeroHeight="0" outlineLevelRow="0"/>
  <cols>
    <col width="16" customWidth="1" style="27" min="1" max="1"/>
    <col width="17" customWidth="1" style="27" min="2" max="4"/>
    <col width="18" customWidth="1" style="27" min="5" max="5"/>
    <col width="17" customWidth="1" style="27" min="6" max="6"/>
    <col width="18" customWidth="1" style="27" min="7" max="7"/>
    <col width="19" customWidth="1" style="27" min="8" max="8"/>
    <col width="42" customWidth="1" style="27" min="9" max="9"/>
  </cols>
  <sheetData>
    <row r="1" ht="26" customHeight="1" s="28">
      <c r="A1" s="74" t="inlineStr">
        <is>
          <t>BETTERMINT  /  DETAILED 30-DAY CASH PLANNER</t>
        </is>
      </c>
      <c r="B1" s="75" t="n"/>
      <c r="C1" s="75" t="n"/>
      <c r="D1" s="75" t="n"/>
      <c r="E1" s="75" t="n"/>
      <c r="F1" s="75" t="n"/>
      <c r="G1" s="75" t="n"/>
      <c r="H1" s="75" t="n"/>
      <c r="I1" s="75" t="n"/>
    </row>
    <row r="2" ht="20" customHeight="1" s="28">
      <c r="A2" s="76" t="inlineStr">
        <is>
          <t>FICTIONAL EXAMPLE — use the Cash Planner tab for your own numbers.</t>
        </is>
      </c>
      <c r="B2" s="75" t="n"/>
      <c r="C2" s="75" t="n"/>
      <c r="D2" s="75" t="n"/>
      <c r="E2" s="75" t="n"/>
      <c r="F2" s="75" t="n"/>
      <c r="G2" s="75" t="n"/>
      <c r="H2" s="75" t="n"/>
      <c r="I2" s="75" t="n"/>
    </row>
    <row r="3" ht="24.75" customHeight="1" s="28">
      <c r="A3" s="43" t="inlineStr">
        <is>
          <t>Start date</t>
        </is>
      </c>
      <c r="B3" s="56" t="n">
        <v>46327</v>
      </c>
      <c r="C3" s="45" t="n"/>
      <c r="D3" s="43" t="inlineStr">
        <is>
          <t>Start of day cash</t>
        </is>
      </c>
      <c r="E3" s="46" t="n">
        <v>10000</v>
      </c>
      <c r="F3" s="45" t="n"/>
      <c r="G3" s="45" t="n"/>
      <c r="H3" s="45" t="n"/>
      <c r="I3" s="45" t="n"/>
    </row>
    <row r="4" ht="24.75" customHeight="1" s="28">
      <c r="A4" s="43" t="inlineStr">
        <is>
          <t>HOW TO USE</t>
        </is>
      </c>
      <c r="B4" s="45" t="inlineStr">
        <is>
          <t>Enter start date and available balance above, then add cash in and out below.</t>
        </is>
      </c>
      <c r="C4" s="45" t="n"/>
      <c r="D4" s="45" t="n"/>
      <c r="E4" s="45" t="n"/>
      <c r="F4" s="45" t="n"/>
      <c r="G4" s="45" t="n"/>
      <c r="H4" s="45" t="n"/>
      <c r="I4" s="45" t="n"/>
    </row>
    <row r="5" ht="24.75" customHeight="1" s="28">
      <c r="A5" s="45" t="n"/>
      <c r="B5" s="45" t="n"/>
      <c r="C5" s="45" t="n"/>
      <c r="D5" s="45" t="n"/>
      <c r="E5" s="45" t="n"/>
      <c r="F5" s="45" t="n"/>
      <c r="G5" s="45" t="n"/>
      <c r="H5" s="45" t="n"/>
      <c r="I5" s="45" t="n"/>
    </row>
    <row r="6" ht="27.75" customHeight="1" s="28">
      <c r="A6" s="77" t="inlineStr">
        <is>
          <t>LOWEST CASH</t>
        </is>
      </c>
      <c r="B6" s="47" t="n"/>
      <c r="C6" s="78" t="inlineStr">
        <is>
          <t>DAY 30 CASH</t>
        </is>
      </c>
      <c r="D6" s="47" t="n"/>
      <c r="E6" s="77" t="inlineStr">
        <is>
          <t>TOTAL CASH IN</t>
        </is>
      </c>
      <c r="F6" s="47" t="n"/>
      <c r="G6" s="78" t="inlineStr">
        <is>
          <t>TOTAL CASH OUT</t>
        </is>
      </c>
      <c r="H6" s="47" t="n"/>
      <c r="I6" s="47" t="n"/>
    </row>
    <row r="7" ht="24" customHeight="1" s="28">
      <c r="A7" s="79">
        <f>IF(OR(NOT(ISNUMBER(B3)),NOT(ISNUMBER(E3))),"",MIN(H10:H39))</f>
        <v/>
      </c>
      <c r="B7" s="47" t="n"/>
      <c r="C7" s="80">
        <f>IF(OR(NOT(ISNUMBER(B3)),NOT(ISNUMBER(E3))),"",H39)</f>
        <v/>
      </c>
      <c r="D7" s="47" t="n"/>
      <c r="E7" s="79">
        <f>IF(OR(NOT(ISNUMBER(B3)),NOT(ISNUMBER(E3))),"",SUM(B10:B39))</f>
        <v/>
      </c>
      <c r="F7" s="47" t="n"/>
      <c r="G7" s="80">
        <f>IF(OR(NOT(ISNUMBER(B3)),NOT(ISNUMBER(E3))),"",SUM(G10:G39))</f>
        <v/>
      </c>
      <c r="H7" s="47" t="n"/>
      <c r="I7" s="47" t="n"/>
    </row>
    <row r="8" ht="21.75" customHeight="1" s="28">
      <c r="A8" s="49" t="inlineStr">
        <is>
          <t>Blank daily cells count as zero. Add all expected cash movements; an incomplete forecast may look safer than it is.</t>
        </is>
      </c>
      <c r="B8" s="49" t="n"/>
      <c r="C8" s="49" t="n"/>
      <c r="D8" s="49" t="n"/>
      <c r="E8" s="49" t="n"/>
      <c r="F8" s="49" t="n"/>
      <c r="G8" s="49" t="n"/>
      <c r="H8" s="49" t="n"/>
      <c r="I8" s="49" t="n"/>
    </row>
    <row r="9" ht="28" customHeight="1" s="28">
      <c r="A9" s="81" t="inlineStr">
        <is>
          <t>DATE</t>
        </is>
      </c>
      <c r="B9" s="82" t="inlineStr">
        <is>
          <t>CASH IN</t>
        </is>
      </c>
      <c r="C9" s="81" t="inlineStr">
        <is>
          <t>BILLS / OPS</t>
        </is>
      </c>
      <c r="D9" s="82" t="inlineStr">
        <is>
          <t>PAYROLL</t>
        </is>
      </c>
      <c r="E9" s="81" t="inlineStr">
        <is>
          <t>DEBT / TAX</t>
        </is>
      </c>
      <c r="F9" s="82" t="inlineStr">
        <is>
          <t>OTHER OUT</t>
        </is>
      </c>
      <c r="G9" s="81" t="inlineStr">
        <is>
          <t>TOTAL OUT</t>
        </is>
      </c>
      <c r="H9" s="82" t="inlineStr">
        <is>
          <t>END-OF-DAY CASH</t>
        </is>
      </c>
      <c r="I9" s="81" t="inlineStr">
        <is>
          <t>NOTES / FOLLOW-UP</t>
        </is>
      </c>
    </row>
    <row r="10" ht="15" customHeight="1" s="28">
      <c r="A10" s="83">
        <f>IF(ISNUMBER($B$3),$B$3+0,"")</f>
        <v/>
      </c>
      <c r="B10" s="86" t="n">
        <v>3200</v>
      </c>
      <c r="C10" s="86" t="n">
        <v>500</v>
      </c>
      <c r="D10" s="86" t="n">
        <v>0</v>
      </c>
      <c r="E10" s="86" t="n">
        <v>0</v>
      </c>
      <c r="F10" s="86" t="n">
        <v>0</v>
      </c>
      <c r="G10" s="84">
        <f>IF(OR(NOT(ISNUMBER($B$3)),NOT(ISNUMBER($E$3))),"",SUM(C10:F10))</f>
        <v/>
      </c>
      <c r="H10" s="85">
        <f>IF(OR(NOT(ISNUMBER($B$3)),NOT(ISNUMBER($E$3))),"",$E$3+SUM(B10)-G10)</f>
        <v/>
      </c>
      <c r="I10" s="87" t="inlineStr">
        <is>
          <t xml:space="preserve">  Client payment and software</t>
        </is>
      </c>
    </row>
    <row r="11" ht="15" customHeight="1" s="28">
      <c r="A11" s="83">
        <f>IF(ISNUMBER($B$3),$B$3+1,"")</f>
        <v/>
      </c>
      <c r="B11" s="52" t="n"/>
      <c r="C11" s="52" t="n"/>
      <c r="D11" s="52" t="n"/>
      <c r="E11" s="52" t="n"/>
      <c r="F11" s="52" t="n"/>
      <c r="G11" s="84">
        <f>IF(OR(NOT(ISNUMBER($B$3)),NOT(ISNUMBER($E$3))),"",SUM(C11:F11))</f>
        <v/>
      </c>
      <c r="H11" s="85">
        <f>IF(OR(NOT(ISNUMBER($B$3)),NOT(ISNUMBER($E$3))),"",H10+SUM(B11)-G11)</f>
        <v/>
      </c>
      <c r="I11" s="55" t="n"/>
    </row>
    <row r="12" ht="15" customHeight="1" s="28">
      <c r="A12" s="83">
        <f>IF(ISNUMBER($B$3),$B$3+2,"")</f>
        <v/>
      </c>
      <c r="B12" s="86" t="n">
        <v>0</v>
      </c>
      <c r="C12" s="86" t="n">
        <v>0</v>
      </c>
      <c r="D12" s="86" t="n">
        <v>2500</v>
      </c>
      <c r="E12" s="86" t="n">
        <v>0</v>
      </c>
      <c r="F12" s="86" t="n">
        <v>0</v>
      </c>
      <c r="G12" s="84">
        <f>IF(OR(NOT(ISNUMBER($B$3)),NOT(ISNUMBER($E$3))),"",SUM(C12:F12))</f>
        <v/>
      </c>
      <c r="H12" s="85">
        <f>IF(OR(NOT(ISNUMBER($B$3)),NOT(ISNUMBER($E$3))),"",H11+SUM(B12)-G12)</f>
        <v/>
      </c>
      <c r="I12" s="87" t="inlineStr">
        <is>
          <t xml:space="preserve">  Payroll</t>
        </is>
      </c>
    </row>
    <row r="13" ht="15" customHeight="1" s="28">
      <c r="A13" s="83">
        <f>IF(ISNUMBER($B$3),$B$3+3,"")</f>
        <v/>
      </c>
      <c r="B13" s="52" t="n"/>
      <c r="C13" s="52" t="n"/>
      <c r="D13" s="52" t="n"/>
      <c r="E13" s="52" t="n"/>
      <c r="F13" s="52" t="n"/>
      <c r="G13" s="84">
        <f>IF(OR(NOT(ISNUMBER($B$3)),NOT(ISNUMBER($E$3))),"",SUM(C13:F13))</f>
        <v/>
      </c>
      <c r="H13" s="85">
        <f>IF(OR(NOT(ISNUMBER($B$3)),NOT(ISNUMBER($E$3))),"",H12+SUM(B13)-G13)</f>
        <v/>
      </c>
      <c r="I13" s="55" t="n"/>
    </row>
    <row r="14" ht="15" customHeight="1" s="28">
      <c r="A14" s="83">
        <f>IF(ISNUMBER($B$3),$B$3+4,"")</f>
        <v/>
      </c>
      <c r="B14" s="52" t="n"/>
      <c r="C14" s="52" t="n"/>
      <c r="D14" s="52" t="n"/>
      <c r="E14" s="52" t="n"/>
      <c r="F14" s="52" t="n"/>
      <c r="G14" s="84">
        <f>IF(OR(NOT(ISNUMBER($B$3)),NOT(ISNUMBER($E$3))),"",SUM(C14:F14))</f>
        <v/>
      </c>
      <c r="H14" s="85">
        <f>IF(OR(NOT(ISNUMBER($B$3)),NOT(ISNUMBER($E$3))),"",H13+SUM(B14)-G14)</f>
        <v/>
      </c>
      <c r="I14" s="55" t="n"/>
    </row>
    <row r="15" ht="15" customHeight="1" s="28">
      <c r="A15" s="83">
        <f>IF(ISNUMBER($B$3),$B$3+5,"")</f>
        <v/>
      </c>
      <c r="B15" s="86" t="n">
        <v>0</v>
      </c>
      <c r="C15" s="86" t="n">
        <v>1900</v>
      </c>
      <c r="D15" s="86" t="n">
        <v>0</v>
      </c>
      <c r="E15" s="86" t="n">
        <v>0</v>
      </c>
      <c r="F15" s="86" t="n">
        <v>0</v>
      </c>
      <c r="G15" s="84">
        <f>IF(OR(NOT(ISNUMBER($B$3)),NOT(ISNUMBER($E$3))),"",SUM(C15:F15))</f>
        <v/>
      </c>
      <c r="H15" s="85">
        <f>IF(OR(NOT(ISNUMBER($B$3)),NOT(ISNUMBER($E$3))),"",H14+SUM(B15)-G15)</f>
        <v/>
      </c>
      <c r="I15" s="87" t="inlineStr">
        <is>
          <t xml:space="preserve">  Rent</t>
        </is>
      </c>
    </row>
    <row r="16" ht="15" customHeight="1" s="28">
      <c r="A16" s="83">
        <f>IF(ISNUMBER($B$3),$B$3+6,"")</f>
        <v/>
      </c>
      <c r="B16" s="52" t="n"/>
      <c r="C16" s="52" t="n"/>
      <c r="D16" s="52" t="n"/>
      <c r="E16" s="52" t="n"/>
      <c r="F16" s="52" t="n"/>
      <c r="G16" s="84">
        <f>IF(OR(NOT(ISNUMBER($B$3)),NOT(ISNUMBER($E$3))),"",SUM(C16:F16))</f>
        <v/>
      </c>
      <c r="H16" s="85">
        <f>IF(OR(NOT(ISNUMBER($B$3)),NOT(ISNUMBER($E$3))),"",H15+SUM(B16)-G16)</f>
        <v/>
      </c>
      <c r="I16" s="55" t="n"/>
    </row>
    <row r="17" ht="15" customHeight="1" s="28">
      <c r="A17" s="83">
        <f>IF(ISNUMBER($B$3),$B$3+7,"")</f>
        <v/>
      </c>
      <c r="B17" s="52" t="n"/>
      <c r="C17" s="52" t="n"/>
      <c r="D17" s="52" t="n"/>
      <c r="E17" s="52" t="n"/>
      <c r="F17" s="52" t="n"/>
      <c r="G17" s="84">
        <f>IF(OR(NOT(ISNUMBER($B$3)),NOT(ISNUMBER($E$3))),"",SUM(C17:F17))</f>
        <v/>
      </c>
      <c r="H17" s="85">
        <f>IF(OR(NOT(ISNUMBER($B$3)),NOT(ISNUMBER($E$3))),"",H16+SUM(B17)-G17)</f>
        <v/>
      </c>
      <c r="I17" s="55" t="n"/>
    </row>
    <row r="18" ht="15" customHeight="1" s="28">
      <c r="A18" s="83">
        <f>IF(ISNUMBER($B$3),$B$3+8,"")</f>
        <v/>
      </c>
      <c r="B18" s="86" t="n">
        <v>1800</v>
      </c>
      <c r="C18" s="86" t="n">
        <v>0</v>
      </c>
      <c r="D18" s="86" t="n">
        <v>0</v>
      </c>
      <c r="E18" s="86" t="n">
        <v>0</v>
      </c>
      <c r="F18" s="86" t="n">
        <v>0</v>
      </c>
      <c r="G18" s="84">
        <f>IF(OR(NOT(ISNUMBER($B$3)),NOT(ISNUMBER($E$3))),"",SUM(C18:F18))</f>
        <v/>
      </c>
      <c r="H18" s="85">
        <f>IF(OR(NOT(ISNUMBER($B$3)),NOT(ISNUMBER($E$3))),"",H17+SUM(B18)-G18)</f>
        <v/>
      </c>
      <c r="I18" s="87" t="inlineStr">
        <is>
          <t xml:space="preserve">  Client payment</t>
        </is>
      </c>
    </row>
    <row r="19" ht="15" customHeight="1" s="28">
      <c r="A19" s="83">
        <f>IF(ISNUMBER($B$3),$B$3+9,"")</f>
        <v/>
      </c>
      <c r="B19" s="52" t="n"/>
      <c r="C19" s="52" t="n"/>
      <c r="D19" s="52" t="n"/>
      <c r="E19" s="52" t="n"/>
      <c r="F19" s="52" t="n"/>
      <c r="G19" s="84">
        <f>IF(OR(NOT(ISNUMBER($B$3)),NOT(ISNUMBER($E$3))),"",SUM(C19:F19))</f>
        <v/>
      </c>
      <c r="H19" s="85">
        <f>IF(OR(NOT(ISNUMBER($B$3)),NOT(ISNUMBER($E$3))),"",H18+SUM(B19)-G19)</f>
        <v/>
      </c>
      <c r="I19" s="55" t="n"/>
    </row>
    <row r="20" ht="15" customHeight="1" s="28">
      <c r="A20" s="83">
        <f>IF(ISNUMBER($B$3),$B$3+10,"")</f>
        <v/>
      </c>
      <c r="B20" s="52" t="n"/>
      <c r="C20" s="52" t="n"/>
      <c r="D20" s="52" t="n"/>
      <c r="E20" s="52" t="n"/>
      <c r="F20" s="52" t="n"/>
      <c r="G20" s="84">
        <f>IF(OR(NOT(ISNUMBER($B$3)),NOT(ISNUMBER($E$3))),"",SUM(C20:F20))</f>
        <v/>
      </c>
      <c r="H20" s="85">
        <f>IF(OR(NOT(ISNUMBER($B$3)),NOT(ISNUMBER($E$3))),"",H19+SUM(B20)-G20)</f>
        <v/>
      </c>
      <c r="I20" s="55" t="n"/>
    </row>
    <row r="21" ht="15" customHeight="1" s="28">
      <c r="A21" s="83">
        <f>IF(ISNUMBER($B$3),$B$3+11,"")</f>
        <v/>
      </c>
      <c r="B21" s="86" t="n">
        <v>0</v>
      </c>
      <c r="C21" s="86" t="n">
        <v>600</v>
      </c>
      <c r="D21" s="86" t="n">
        <v>0</v>
      </c>
      <c r="E21" s="86" t="n">
        <v>1500</v>
      </c>
      <c r="F21" s="86" t="n">
        <v>0</v>
      </c>
      <c r="G21" s="84">
        <f>IF(OR(NOT(ISNUMBER($B$3)),NOT(ISNUMBER($E$3))),"",SUM(C21:F21))</f>
        <v/>
      </c>
      <c r="H21" s="85">
        <f>IF(OR(NOT(ISNUMBER($B$3)),NOT(ISNUMBER($E$3))),"",H20+SUM(B21)-G21)</f>
        <v/>
      </c>
      <c r="I21" s="87" t="inlineStr">
        <is>
          <t xml:space="preserve">  Loan and taxes</t>
        </is>
      </c>
    </row>
    <row r="22" ht="15" customHeight="1" s="28">
      <c r="A22" s="83">
        <f>IF(ISNUMBER($B$3),$B$3+12,"")</f>
        <v/>
      </c>
      <c r="B22" s="52" t="n"/>
      <c r="C22" s="52" t="n"/>
      <c r="D22" s="52" t="n"/>
      <c r="E22" s="52" t="n"/>
      <c r="F22" s="52" t="n"/>
      <c r="G22" s="84">
        <f>IF(OR(NOT(ISNUMBER($B$3)),NOT(ISNUMBER($E$3))),"",SUM(C22:F22))</f>
        <v/>
      </c>
      <c r="H22" s="85">
        <f>IF(OR(NOT(ISNUMBER($B$3)),NOT(ISNUMBER($E$3))),"",H21+SUM(B22)-G22)</f>
        <v/>
      </c>
      <c r="I22" s="55" t="n"/>
    </row>
    <row r="23" ht="15" customHeight="1" s="28">
      <c r="A23" s="83">
        <f>IF(ISNUMBER($B$3),$B$3+13,"")</f>
        <v/>
      </c>
      <c r="B23" s="52" t="n"/>
      <c r="C23" s="52" t="n"/>
      <c r="D23" s="52" t="n"/>
      <c r="E23" s="52" t="n"/>
      <c r="F23" s="52" t="n"/>
      <c r="G23" s="84">
        <f>IF(OR(NOT(ISNUMBER($B$3)),NOT(ISNUMBER($E$3))),"",SUM(C23:F23))</f>
        <v/>
      </c>
      <c r="H23" s="85">
        <f>IF(OR(NOT(ISNUMBER($B$3)),NOT(ISNUMBER($E$3))),"",H22+SUM(B23)-G23)</f>
        <v/>
      </c>
      <c r="I23" s="55" t="n"/>
    </row>
    <row r="24" ht="15" customHeight="1" s="28">
      <c r="A24" s="83">
        <f>IF(ISNUMBER($B$3),$B$3+14,"")</f>
        <v/>
      </c>
      <c r="B24" s="52" t="n"/>
      <c r="C24" s="52" t="n"/>
      <c r="D24" s="52" t="n"/>
      <c r="E24" s="52" t="n"/>
      <c r="F24" s="52" t="n"/>
      <c r="G24" s="84">
        <f>IF(OR(NOT(ISNUMBER($B$3)),NOT(ISNUMBER($E$3))),"",SUM(C24:F24))</f>
        <v/>
      </c>
      <c r="H24" s="85">
        <f>IF(OR(NOT(ISNUMBER($B$3)),NOT(ISNUMBER($E$3))),"",H23+SUM(B24)-G24)</f>
        <v/>
      </c>
      <c r="I24" s="55" t="n"/>
    </row>
    <row r="25" ht="15" customHeight="1" s="28">
      <c r="A25" s="83">
        <f>IF(ISNUMBER($B$3),$B$3+15,"")</f>
        <v/>
      </c>
      <c r="B25" s="86" t="n">
        <v>0</v>
      </c>
      <c r="C25" s="86" t="n">
        <v>0</v>
      </c>
      <c r="D25" s="86" t="n">
        <v>2500</v>
      </c>
      <c r="E25" s="86" t="n">
        <v>0</v>
      </c>
      <c r="F25" s="86" t="n">
        <v>500</v>
      </c>
      <c r="G25" s="84">
        <f>IF(OR(NOT(ISNUMBER($B$3)),NOT(ISNUMBER($E$3))),"",SUM(C25:F25))</f>
        <v/>
      </c>
      <c r="H25" s="85">
        <f>IF(OR(NOT(ISNUMBER($B$3)),NOT(ISNUMBER($E$3))),"",H24+SUM(B25)-G25)</f>
        <v/>
      </c>
      <c r="I25" s="87" t="inlineStr">
        <is>
          <t xml:space="preserve">  Payroll and owner draw</t>
        </is>
      </c>
    </row>
    <row r="26" ht="15" customHeight="1" s="28">
      <c r="A26" s="83">
        <f>IF(ISNUMBER($B$3),$B$3+16,"")</f>
        <v/>
      </c>
      <c r="B26" s="52" t="n"/>
      <c r="C26" s="52" t="n"/>
      <c r="D26" s="52" t="n"/>
      <c r="E26" s="52" t="n"/>
      <c r="F26" s="52" t="n"/>
      <c r="G26" s="84">
        <f>IF(OR(NOT(ISNUMBER($B$3)),NOT(ISNUMBER($E$3))),"",SUM(C26:F26))</f>
        <v/>
      </c>
      <c r="H26" s="85">
        <f>IF(OR(NOT(ISNUMBER($B$3)),NOT(ISNUMBER($E$3))),"",H25+SUM(B26)-G26)</f>
        <v/>
      </c>
      <c r="I26" s="55" t="n"/>
    </row>
    <row r="27" ht="15" customHeight="1" s="28">
      <c r="A27" s="83">
        <f>IF(ISNUMBER($B$3),$B$3+17,"")</f>
        <v/>
      </c>
      <c r="B27" s="52" t="n"/>
      <c r="C27" s="52" t="n"/>
      <c r="D27" s="52" t="n"/>
      <c r="E27" s="52" t="n"/>
      <c r="F27" s="52" t="n"/>
      <c r="G27" s="84">
        <f>IF(OR(NOT(ISNUMBER($B$3)),NOT(ISNUMBER($E$3))),"",SUM(C27:F27))</f>
        <v/>
      </c>
      <c r="H27" s="85">
        <f>IF(OR(NOT(ISNUMBER($B$3)),NOT(ISNUMBER($E$3))),"",H26+SUM(B27)-G27)</f>
        <v/>
      </c>
      <c r="I27" s="55" t="n"/>
    </row>
    <row r="28" ht="15" customHeight="1" s="28">
      <c r="A28" s="83">
        <f>IF(ISNUMBER($B$3),$B$3+18,"")</f>
        <v/>
      </c>
      <c r="B28" s="52" t="n"/>
      <c r="C28" s="52" t="n"/>
      <c r="D28" s="52" t="n"/>
      <c r="E28" s="52" t="n"/>
      <c r="F28" s="52" t="n"/>
      <c r="G28" s="84">
        <f>IF(OR(NOT(ISNUMBER($B$3)),NOT(ISNUMBER($E$3))),"",SUM(C28:F28))</f>
        <v/>
      </c>
      <c r="H28" s="85">
        <f>IF(OR(NOT(ISNUMBER($B$3)),NOT(ISNUMBER($E$3))),"",H27+SUM(B28)-G28)</f>
        <v/>
      </c>
      <c r="I28" s="55" t="n"/>
    </row>
    <row r="29" ht="15" customHeight="1" s="28">
      <c r="A29" s="83">
        <f>IF(ISNUMBER($B$3),$B$3+19,"")</f>
        <v/>
      </c>
      <c r="B29" s="52" t="n"/>
      <c r="C29" s="52" t="n"/>
      <c r="D29" s="52" t="n"/>
      <c r="E29" s="52" t="n"/>
      <c r="F29" s="52" t="n"/>
      <c r="G29" s="84">
        <f>IF(OR(NOT(ISNUMBER($B$3)),NOT(ISNUMBER($E$3))),"",SUM(C29:F29))</f>
        <v/>
      </c>
      <c r="H29" s="85">
        <f>IF(OR(NOT(ISNUMBER($B$3)),NOT(ISNUMBER($E$3))),"",H28+SUM(B29)-G29)</f>
        <v/>
      </c>
      <c r="I29" s="55" t="n"/>
    </row>
    <row r="30" ht="15" customHeight="1" s="28">
      <c r="A30" s="83">
        <f>IF(ISNUMBER($B$3),$B$3+20,"")</f>
        <v/>
      </c>
      <c r="B30" s="86" t="n">
        <v>2600</v>
      </c>
      <c r="C30" s="86" t="n">
        <v>750</v>
      </c>
      <c r="D30" s="86" t="n">
        <v>0</v>
      </c>
      <c r="E30" s="86" t="n">
        <v>0</v>
      </c>
      <c r="F30" s="86" t="n">
        <v>0</v>
      </c>
      <c r="G30" s="84">
        <f>IF(OR(NOT(ISNUMBER($B$3)),NOT(ISNUMBER($E$3))),"",SUM(C30:F30))</f>
        <v/>
      </c>
      <c r="H30" s="85">
        <f>IF(OR(NOT(ISNUMBER($B$3)),NOT(ISNUMBER($E$3))),"",H29+SUM(B30)-G30)</f>
        <v/>
      </c>
      <c r="I30" s="87" t="inlineStr">
        <is>
          <t xml:space="preserve">  Client payment and supplies</t>
        </is>
      </c>
    </row>
    <row r="31" ht="15" customHeight="1" s="28">
      <c r="A31" s="83">
        <f>IF(ISNUMBER($B$3),$B$3+21,"")</f>
        <v/>
      </c>
      <c r="B31" s="52" t="n"/>
      <c r="C31" s="52" t="n"/>
      <c r="D31" s="52" t="n"/>
      <c r="E31" s="52" t="n"/>
      <c r="F31" s="52" t="n"/>
      <c r="G31" s="84">
        <f>IF(OR(NOT(ISNUMBER($B$3)),NOT(ISNUMBER($E$3))),"",SUM(C31:F31))</f>
        <v/>
      </c>
      <c r="H31" s="85">
        <f>IF(OR(NOT(ISNUMBER($B$3)),NOT(ISNUMBER($E$3))),"",H30+SUM(B31)-G31)</f>
        <v/>
      </c>
      <c r="I31" s="55" t="n"/>
    </row>
    <row r="32" ht="15" customHeight="1" s="28">
      <c r="A32" s="83">
        <f>IF(ISNUMBER($B$3),$B$3+22,"")</f>
        <v/>
      </c>
      <c r="B32" s="52" t="n"/>
      <c r="C32" s="52" t="n"/>
      <c r="D32" s="52" t="n"/>
      <c r="E32" s="52" t="n"/>
      <c r="F32" s="52" t="n"/>
      <c r="G32" s="84">
        <f>IF(OR(NOT(ISNUMBER($B$3)),NOT(ISNUMBER($E$3))),"",SUM(C32:F32))</f>
        <v/>
      </c>
      <c r="H32" s="85">
        <f>IF(OR(NOT(ISNUMBER($B$3)),NOT(ISNUMBER($E$3))),"",H31+SUM(B32)-G32)</f>
        <v/>
      </c>
      <c r="I32" s="55" t="n"/>
    </row>
    <row r="33" ht="15" customHeight="1" s="28">
      <c r="A33" s="83">
        <f>IF(ISNUMBER($B$3),$B$3+23,"")</f>
        <v/>
      </c>
      <c r="B33" s="52" t="n"/>
      <c r="C33" s="52" t="n"/>
      <c r="D33" s="52" t="n"/>
      <c r="E33" s="52" t="n"/>
      <c r="F33" s="52" t="n"/>
      <c r="G33" s="84">
        <f>IF(OR(NOT(ISNUMBER($B$3)),NOT(ISNUMBER($E$3))),"",SUM(C33:F33))</f>
        <v/>
      </c>
      <c r="H33" s="85">
        <f>IF(OR(NOT(ISNUMBER($B$3)),NOT(ISNUMBER($E$3))),"",H32+SUM(B33)-G33)</f>
        <v/>
      </c>
      <c r="I33" s="55" t="n"/>
    </row>
    <row r="34" ht="15" customHeight="1" s="28">
      <c r="A34" s="83">
        <f>IF(ISNUMBER($B$3),$B$3+24,"")</f>
        <v/>
      </c>
      <c r="B34" s="52" t="n"/>
      <c r="C34" s="52" t="n"/>
      <c r="D34" s="52" t="n"/>
      <c r="E34" s="52" t="n"/>
      <c r="F34" s="52" t="n"/>
      <c r="G34" s="84">
        <f>IF(OR(NOT(ISNUMBER($B$3)),NOT(ISNUMBER($E$3))),"",SUM(C34:F34))</f>
        <v/>
      </c>
      <c r="H34" s="85">
        <f>IF(OR(NOT(ISNUMBER($B$3)),NOT(ISNUMBER($E$3))),"",H33+SUM(B34)-G34)</f>
        <v/>
      </c>
      <c r="I34" s="55" t="n"/>
    </row>
    <row r="35" ht="15" customHeight="1" s="28">
      <c r="A35" s="83">
        <f>IF(ISNUMBER($B$3),$B$3+25,"")</f>
        <v/>
      </c>
      <c r="B35" s="52" t="n"/>
      <c r="C35" s="52" t="n"/>
      <c r="D35" s="52" t="n"/>
      <c r="E35" s="52" t="n"/>
      <c r="F35" s="52" t="n"/>
      <c r="G35" s="84">
        <f>IF(OR(NOT(ISNUMBER($B$3)),NOT(ISNUMBER($E$3))),"",SUM(C35:F35))</f>
        <v/>
      </c>
      <c r="H35" s="85">
        <f>IF(OR(NOT(ISNUMBER($B$3)),NOT(ISNUMBER($E$3))),"",H34+SUM(B35)-G35)</f>
        <v/>
      </c>
      <c r="I35" s="55" t="n"/>
    </row>
    <row r="36" ht="15" customHeight="1" s="28">
      <c r="A36" s="83">
        <f>IF(ISNUMBER($B$3),$B$3+26,"")</f>
        <v/>
      </c>
      <c r="B36" s="52" t="n"/>
      <c r="C36" s="52" t="n"/>
      <c r="D36" s="52" t="n"/>
      <c r="E36" s="52" t="n"/>
      <c r="F36" s="52" t="n"/>
      <c r="G36" s="84">
        <f>IF(OR(NOT(ISNUMBER($B$3)),NOT(ISNUMBER($E$3))),"",SUM(C36:F36))</f>
        <v/>
      </c>
      <c r="H36" s="85">
        <f>IF(OR(NOT(ISNUMBER($B$3)),NOT(ISNUMBER($E$3))),"",H35+SUM(B36)-G36)</f>
        <v/>
      </c>
      <c r="I36" s="55" t="n"/>
    </row>
    <row r="37" ht="15" customHeight="1" s="28">
      <c r="A37" s="83">
        <f>IF(ISNUMBER($B$3),$B$3+27,"")</f>
        <v/>
      </c>
      <c r="B37" s="52" t="n"/>
      <c r="C37" s="52" t="n"/>
      <c r="D37" s="52" t="n"/>
      <c r="E37" s="52" t="n"/>
      <c r="F37" s="52" t="n"/>
      <c r="G37" s="84">
        <f>IF(OR(NOT(ISNUMBER($B$3)),NOT(ISNUMBER($E$3))),"",SUM(C37:F37))</f>
        <v/>
      </c>
      <c r="H37" s="85">
        <f>IF(OR(NOT(ISNUMBER($B$3)),NOT(ISNUMBER($E$3))),"",H36+SUM(B37)-G37)</f>
        <v/>
      </c>
      <c r="I37" s="55" t="n"/>
    </row>
    <row r="38" ht="15" customHeight="1" s="28">
      <c r="A38" s="83">
        <f>IF(ISNUMBER($B$3),$B$3+28,"")</f>
        <v/>
      </c>
      <c r="B38" s="52" t="n"/>
      <c r="C38" s="52" t="n"/>
      <c r="D38" s="52" t="n"/>
      <c r="E38" s="52" t="n"/>
      <c r="F38" s="52" t="n"/>
      <c r="G38" s="84">
        <f>IF(OR(NOT(ISNUMBER($B$3)),NOT(ISNUMBER($E$3))),"",SUM(C38:F38))</f>
        <v/>
      </c>
      <c r="H38" s="85">
        <f>IF(OR(NOT(ISNUMBER($B$3)),NOT(ISNUMBER($E$3))),"",H37+SUM(B38)-G38)</f>
        <v/>
      </c>
      <c r="I38" s="55" t="n"/>
    </row>
    <row r="39" ht="15" customHeight="1" s="28">
      <c r="A39" s="83">
        <f>IF(ISNUMBER($B$3),$B$3+29,"")</f>
        <v/>
      </c>
      <c r="B39" s="52" t="n"/>
      <c r="C39" s="52" t="n"/>
      <c r="D39" s="52" t="n"/>
      <c r="E39" s="52" t="n"/>
      <c r="F39" s="52" t="n"/>
      <c r="G39" s="84">
        <f>IF(OR(NOT(ISNUMBER($B$3)),NOT(ISNUMBER($E$3))),"",SUM(C39:F39))</f>
        <v/>
      </c>
      <c r="H39" s="85">
        <f>IF(OR(NOT(ISNUMBER($B$3)),NOT(ISNUMBER($E$3))),"",H38+SUM(B39)-G39)</f>
        <v/>
      </c>
      <c r="I39" s="55" t="n"/>
    </row>
  </sheetData>
  <sheetProtection selectLockedCells="0" selectUnlockedCells="1" sheet="1" objects="0" insertRows="1" insertHyperlinks="1" autoFilter="1" scenarios="0" formatColumns="1" deleteColumns="1" insertColumns="1" pivotTables="1" deleteRows="1" formatCells="1" formatRows="1" sort="1"/>
  <mergeCells count="2">
    <mergeCell ref="A1:I1"/>
    <mergeCell ref="A2:I2"/>
  </mergeCells>
  <dataValidations count="4">
    <dataValidation sqref="E3" showDropDown="0" showInputMessage="1" showErrorMessage="1" allowBlank="1" errorTitle="Enter an amount" error="Enter a zero or positive cash amount. Enter outflows as positive amounts." promptTitle="Cash amount" prompt="Enter expected cash received or paid as a positive amount." type="decimal" operator="between">
      <formula1>0</formula1>
      <formula2>1000000000000</formula2>
    </dataValidation>
    <dataValidation sqref="B10:B39" showDropDown="0" showInputMessage="1" showErrorMessage="1" allowBlank="1" errorTitle="Enter an amount" error="Enter a zero or positive cash amount. Enter outflows as positive amounts." promptTitle="Cash amount" prompt="Enter expected cash received or paid as a positive amount." type="decimal" operator="between">
      <formula1>0</formula1>
      <formula2>1000000000000</formula2>
    </dataValidation>
    <dataValidation sqref="C10:F39" showDropDown="0" showInputMessage="1" showErrorMessage="1" allowBlank="1" errorTitle="Enter an amount" error="Enter a zero or positive cash amount. Enter outflows as positive amounts." promptTitle="Cash amount" prompt="Enter expected cash received or paid as a positive amount." type="decimal" operator="between">
      <formula1>0</formula1>
      <formula2>1000000000000</formula2>
    </dataValidation>
    <dataValidation sqref="B3" showDropDown="0" showInputMessage="0" showErrorMessage="1" allowBlank="0" errorTitle="Enter a valid start date" error="Choose a date from 2000 through 2099." type="date" operator="between">
      <formula1>DATE(2000,1,1)</formula1>
      <formula2>DATE(2099,12,31)</formula2>
    </dataValidation>
  </dataValidations>
  <printOptions horizontalCentered="0" verticalCentered="0" headings="0" gridLines="0" gridLinesSet="1"/>
  <pageMargins left="0.35" right="0.35" top="0.45" bottom="0.45" header="0.5" footer="0.5"/>
  <pageSetup orientation="landscape" paperSize="1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BetterMint</dc:creator>
  <dc:title>BetterMint 30-Day Cash Planner</dc:title>
  <dc:subject>30-day cash timing worksheet</dc:subject>
  <dc:language>en-US</dc:language>
  <dcterms:created xsi:type="dcterms:W3CDTF">2026-11-02T20:31:36Z</dcterms:created>
  <dcterms:modified xsi:type="dcterms:W3CDTF">2026-11-03T13:03:39Z</dcterms:modified>
  <cp:revision>0</cp:revision>
</cp:coreProperties>
</file>